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5" windowWidth="25440" windowHeight="12570"/>
  </bookViews>
  <sheets>
    <sheet name="예산총칙" sheetId="4" r:id="rId1"/>
    <sheet name="총괄표" sheetId="5" r:id="rId2"/>
    <sheet name="2020년 세입예산서" sheetId="6" r:id="rId3"/>
    <sheet name="2020년 세출예산서" sheetId="2" r:id="rId4"/>
    <sheet name="Sheet3" sheetId="3" r:id="rId5"/>
  </sheets>
  <definedNames>
    <definedName name="L">#REF!</definedName>
    <definedName name="_xlnm.Print_Area" localSheetId="0">예산총칙!$A$1:$K$34</definedName>
    <definedName name="_xlnm.Print_Area" localSheetId="1">총괄표!$A$1:$J$14</definedName>
    <definedName name="_xlnm.Print_Titles" localSheetId="2">'2020년 세입예산서'!$4:$5</definedName>
    <definedName name="_xlnm.Print_Titles" localSheetId="3">'2020년 세출예산서'!$3:$4</definedName>
  </definedNames>
  <calcPr calcId="144525"/>
</workbook>
</file>

<file path=xl/calcChain.xml><?xml version="1.0" encoding="utf-8"?>
<calcChain xmlns="http://schemas.openxmlformats.org/spreadsheetml/2006/main">
  <c r="E20" i="2" l="1"/>
  <c r="E17" i="2"/>
  <c r="F25" i="2"/>
  <c r="I4" i="5" l="1"/>
  <c r="C4" i="5"/>
  <c r="E4" i="5"/>
  <c r="D4" i="5"/>
  <c r="H39" i="2"/>
  <c r="I39" i="2"/>
  <c r="J39" i="2"/>
  <c r="E6" i="6"/>
  <c r="E7" i="6"/>
  <c r="E38" i="2" l="1"/>
  <c r="E36" i="2"/>
  <c r="E35" i="2"/>
  <c r="E34" i="2"/>
  <c r="E33" i="2"/>
  <c r="E32" i="2"/>
  <c r="E31" i="2"/>
  <c r="E28" i="2"/>
  <c r="E27" i="2"/>
  <c r="E26" i="2"/>
  <c r="E24" i="2"/>
  <c r="E23" i="2"/>
  <c r="E22" i="2"/>
  <c r="E21" i="2"/>
  <c r="E19" i="2"/>
  <c r="E16" i="2"/>
  <c r="E15" i="2"/>
  <c r="E13" i="2"/>
  <c r="E12" i="2"/>
  <c r="E11" i="2"/>
  <c r="E10" i="2"/>
  <c r="E9" i="2"/>
  <c r="E8" i="2"/>
  <c r="E52" i="2"/>
  <c r="J29" i="2"/>
  <c r="E55" i="2"/>
  <c r="E54" i="2"/>
  <c r="E53" i="2"/>
  <c r="E51" i="2"/>
  <c r="E50" i="2"/>
  <c r="E49" i="2"/>
  <c r="E48" i="2"/>
  <c r="E47" i="2"/>
  <c r="E46" i="2"/>
  <c r="E45" i="2"/>
  <c r="E44" i="2"/>
  <c r="E43" i="2"/>
  <c r="E42" i="2"/>
  <c r="E40" i="2"/>
  <c r="J30" i="2"/>
  <c r="J25" i="2"/>
  <c r="J18" i="2"/>
  <c r="J14" i="2"/>
  <c r="J7" i="2"/>
  <c r="I18" i="2"/>
  <c r="I14" i="2"/>
  <c r="E14" i="2" s="1"/>
  <c r="I7" i="2"/>
  <c r="H37" i="2"/>
  <c r="E37" i="2" s="1"/>
  <c r="H30" i="2"/>
  <c r="E30" i="2" s="1"/>
  <c r="H25" i="2"/>
  <c r="E25" i="2" s="1"/>
  <c r="J6" i="2" l="1"/>
  <c r="J5" i="2" s="1"/>
  <c r="E39" i="2"/>
  <c r="I29" i="2"/>
  <c r="I6" i="2"/>
  <c r="H29" i="2"/>
  <c r="H7" i="2"/>
  <c r="E7" i="2" s="1"/>
  <c r="I5" i="2" l="1"/>
  <c r="E29" i="2"/>
  <c r="D53" i="2"/>
  <c r="H4" i="5" l="1"/>
  <c r="E10" i="5" l="1"/>
  <c r="E12" i="5"/>
  <c r="E9" i="5"/>
  <c r="E7" i="5"/>
  <c r="E5" i="5"/>
  <c r="F52" i="2" l="1"/>
  <c r="G52" i="2" s="1"/>
  <c r="F26" i="2"/>
  <c r="G26" i="2" s="1"/>
  <c r="F46" i="2"/>
  <c r="G46" i="2" s="1"/>
  <c r="H18" i="2"/>
  <c r="E18" i="2" l="1"/>
  <c r="H6" i="2"/>
  <c r="F6" i="6"/>
  <c r="F29" i="6"/>
  <c r="G29" i="6" s="1"/>
  <c r="F28" i="6"/>
  <c r="G28" i="6" s="1"/>
  <c r="F27" i="6"/>
  <c r="G27" i="6" s="1"/>
  <c r="F26" i="6"/>
  <c r="G26" i="6" s="1"/>
  <c r="F25" i="6"/>
  <c r="G25" i="6" s="1"/>
  <c r="F24" i="6"/>
  <c r="G24" i="6" s="1"/>
  <c r="F23" i="6"/>
  <c r="G23" i="6" s="1"/>
  <c r="F22" i="6"/>
  <c r="G22" i="6" s="1"/>
  <c r="F21" i="6"/>
  <c r="G21" i="6" s="1"/>
  <c r="F20" i="6"/>
  <c r="G20" i="6" s="1"/>
  <c r="F19" i="6"/>
  <c r="G19" i="6" s="1"/>
  <c r="F18" i="6"/>
  <c r="G18" i="6" s="1"/>
  <c r="E6" i="2" l="1"/>
  <c r="H5" i="2"/>
  <c r="E5" i="2" s="1"/>
  <c r="F7" i="6"/>
  <c r="G7" i="6" s="1"/>
  <c r="F17" i="6"/>
  <c r="G17" i="6" s="1"/>
  <c r="F16" i="6"/>
  <c r="F15" i="6"/>
  <c r="G15" i="6" s="1"/>
  <c r="F14" i="6"/>
  <c r="G14" i="6" s="1"/>
  <c r="F13" i="6"/>
  <c r="G13" i="6" s="1"/>
  <c r="F12" i="6"/>
  <c r="G12" i="6" s="1"/>
  <c r="F11" i="6"/>
  <c r="G11" i="6" s="1"/>
  <c r="F10" i="6"/>
  <c r="G10" i="6" s="1"/>
  <c r="F9" i="6"/>
  <c r="G9" i="6" s="1"/>
  <c r="F8" i="6"/>
  <c r="G8" i="6" s="1"/>
  <c r="J4" i="5" l="1"/>
  <c r="J13" i="5" l="1"/>
  <c r="J12" i="5"/>
  <c r="J11" i="5"/>
  <c r="J9" i="5"/>
  <c r="J8" i="5"/>
  <c r="J7" i="5"/>
  <c r="J6" i="5"/>
  <c r="J5" i="5"/>
  <c r="J10" i="5" l="1"/>
  <c r="F20" i="2"/>
  <c r="G20" i="2" s="1"/>
  <c r="F30" i="2"/>
  <c r="G30" i="2" s="1"/>
  <c r="F9" i="2"/>
  <c r="G9" i="2" s="1"/>
  <c r="F42" i="2"/>
  <c r="G42" i="2" s="1"/>
  <c r="F22" i="2"/>
  <c r="G22" i="2" s="1"/>
  <c r="F29" i="2"/>
  <c r="G29" i="2" s="1"/>
  <c r="F51" i="2"/>
  <c r="G51" i="2" s="1"/>
  <c r="F53" i="2"/>
  <c r="G53" i="2" s="1"/>
  <c r="F34" i="2"/>
  <c r="G34" i="2" s="1"/>
  <c r="F36" i="2"/>
  <c r="G36" i="2" s="1"/>
  <c r="F40" i="2"/>
  <c r="G40" i="2" s="1"/>
  <c r="F24" i="2"/>
  <c r="G24" i="2" s="1"/>
  <c r="F27" i="2"/>
  <c r="G27" i="2" s="1"/>
  <c r="F32" i="2"/>
  <c r="G32" i="2" s="1"/>
  <c r="F19" i="2"/>
  <c r="G19" i="2" s="1"/>
  <c r="F49" i="2"/>
  <c r="G49" i="2" s="1"/>
  <c r="F7" i="2"/>
  <c r="G7" i="2" s="1"/>
  <c r="F13" i="2"/>
  <c r="G13" i="2" s="1"/>
  <c r="F35" i="2"/>
  <c r="G35" i="2" s="1"/>
  <c r="F18" i="2"/>
  <c r="G18" i="2" s="1"/>
  <c r="F38" i="2"/>
  <c r="G38" i="2" s="1"/>
  <c r="F8" i="2"/>
  <c r="G8" i="2" s="1"/>
  <c r="F16" i="2"/>
  <c r="G16" i="2" s="1"/>
  <c r="F48" i="2"/>
  <c r="G48" i="2" s="1"/>
  <c r="F14" i="2"/>
  <c r="G14" i="2" s="1"/>
  <c r="F5" i="2"/>
  <c r="G5" i="2" s="1"/>
  <c r="F21" i="2"/>
  <c r="G21" i="2" s="1"/>
  <c r="F23" i="2"/>
  <c r="G23" i="2" s="1"/>
  <c r="F28" i="2"/>
  <c r="G28" i="2" s="1"/>
  <c r="F47" i="2"/>
  <c r="G47" i="2" s="1"/>
  <c r="F50" i="2"/>
  <c r="G50" i="2" s="1"/>
  <c r="F45" i="2"/>
  <c r="G45" i="2" s="1"/>
  <c r="F54" i="2"/>
  <c r="G54" i="2" s="1"/>
  <c r="F15" i="2"/>
  <c r="G15" i="2" s="1"/>
  <c r="F6" i="2"/>
  <c r="G6" i="2" s="1"/>
  <c r="F11" i="2"/>
  <c r="G11" i="2" s="1"/>
  <c r="F17" i="2"/>
  <c r="G17" i="2" s="1"/>
  <c r="F37" i="2"/>
  <c r="G37" i="2" s="1"/>
  <c r="F33" i="2"/>
  <c r="G33" i="2" s="1"/>
  <c r="F55" i="2"/>
  <c r="G55" i="2" s="1"/>
  <c r="F31" i="2"/>
  <c r="G31" i="2" s="1"/>
  <c r="F44" i="2"/>
  <c r="G44" i="2" s="1"/>
  <c r="F12" i="2"/>
  <c r="G12" i="2" s="1"/>
  <c r="F10" i="2"/>
  <c r="G10" i="2" s="1"/>
  <c r="F43" i="2"/>
  <c r="G43" i="2" s="1"/>
  <c r="F39" i="2"/>
  <c r="G39" i="2" s="1"/>
</calcChain>
</file>

<file path=xl/sharedStrings.xml><?xml version="1.0" encoding="utf-8"?>
<sst xmlns="http://schemas.openxmlformats.org/spreadsheetml/2006/main" count="214" uniqueCount="196">
  <si>
    <t xml:space="preserve"> </t>
    <phoneticPr fontId="5" type="noConversion"/>
  </si>
  <si>
    <t>세     입</t>
    <phoneticPr fontId="5" type="noConversion"/>
  </si>
  <si>
    <t>세     출</t>
    <phoneticPr fontId="5" type="noConversion"/>
  </si>
  <si>
    <t>세입.세출 차인잔액 없음.</t>
    <phoneticPr fontId="5" type="noConversion"/>
  </si>
  <si>
    <t>예     산     총     칙</t>
    <phoneticPr fontId="5" type="noConversion"/>
  </si>
  <si>
    <t xml:space="preserve">제 2 조  (예산의 전용) </t>
    <phoneticPr fontId="5" type="noConversion"/>
  </si>
  <si>
    <t>1. 예산의 전용에 있어 "관" 간의 전용 또는 동일 관에의 "항"간 전용을 하려면 이사회의 의결을 거쳐야 집행 할 수 있으며, "목"간의 전용은 시설장의 결재를 받아 집행 할 수 있다.
2. 기타 회계관련 규정의 개정으로 예산과목이 변경된 경우에는 당해년도 변경된 과목으로 승인된 것으로 보며 그외 예산총칙에 명시되지 아니한 사항은 사회복지법인 및 시설의 재무회계규정에 따라 집행한다.</t>
    <phoneticPr fontId="5" type="noConversion"/>
  </si>
  <si>
    <t>관</t>
  </si>
  <si>
    <t>항</t>
  </si>
  <si>
    <t>보조금수입</t>
    <phoneticPr fontId="16" type="noConversion"/>
  </si>
  <si>
    <t>사무비 소계</t>
    <phoneticPr fontId="16" type="noConversion"/>
  </si>
  <si>
    <t xml:space="preserve">사무비 </t>
    <phoneticPr fontId="16" type="noConversion"/>
  </si>
  <si>
    <t xml:space="preserve">인건비 </t>
    <phoneticPr fontId="16" type="noConversion"/>
  </si>
  <si>
    <t>후원금수입</t>
    <phoneticPr fontId="4" type="noConversion"/>
  </si>
  <si>
    <t xml:space="preserve">업무추진비 </t>
    <phoneticPr fontId="16" type="noConversion"/>
  </si>
  <si>
    <t xml:space="preserve">운영비 </t>
    <phoneticPr fontId="16" type="noConversion"/>
  </si>
  <si>
    <t>전입금</t>
  </si>
  <si>
    <t>재상조성비 소계</t>
    <phoneticPr fontId="16" type="noConversion"/>
  </si>
  <si>
    <t>이월금</t>
    <phoneticPr fontId="4" type="noConversion"/>
  </si>
  <si>
    <t>사업비 소계</t>
    <phoneticPr fontId="16" type="noConversion"/>
  </si>
  <si>
    <t>사업비</t>
    <phoneticPr fontId="16" type="noConversion"/>
  </si>
  <si>
    <t xml:space="preserve">사업비 </t>
    <phoneticPr fontId="16" type="noConversion"/>
  </si>
  <si>
    <t xml:space="preserve"> </t>
    <phoneticPr fontId="4" type="noConversion"/>
  </si>
  <si>
    <t>(단위:원)</t>
    <phoneticPr fontId="16" type="noConversion"/>
  </si>
  <si>
    <t>목</t>
  </si>
  <si>
    <t>산출내역</t>
  </si>
  <si>
    <t>후원금수입</t>
  </si>
  <si>
    <t>후원금 수입</t>
  </si>
  <si>
    <t>법인전입금</t>
  </si>
  <si>
    <t>이월금</t>
  </si>
  <si>
    <t>잡수입</t>
  </si>
  <si>
    <t>급여</t>
  </si>
  <si>
    <t>기관운영비</t>
  </si>
  <si>
    <t>직책보조비</t>
  </si>
  <si>
    <t>회의비</t>
  </si>
  <si>
    <t>수용비및 수수료</t>
  </si>
  <si>
    <t>공공요금</t>
  </si>
  <si>
    <t>제세공과금</t>
  </si>
  <si>
    <t>차량비</t>
  </si>
  <si>
    <t>기타운영비</t>
  </si>
  <si>
    <t>시설비</t>
  </si>
  <si>
    <t xml:space="preserve"> </t>
    <phoneticPr fontId="4" type="noConversion"/>
  </si>
  <si>
    <t>스텔라의 집</t>
  </si>
  <si>
    <t>증감액
(B-A)</t>
    <phoneticPr fontId="16" type="noConversion"/>
  </si>
  <si>
    <t>세 출 총 계</t>
    <phoneticPr fontId="16" type="noConversion"/>
  </si>
  <si>
    <t>예          산          액</t>
    <phoneticPr fontId="4" type="noConversion"/>
  </si>
  <si>
    <t>항</t>
    <phoneticPr fontId="4" type="noConversion"/>
  </si>
  <si>
    <t xml:space="preserve">예          산           액 </t>
    <phoneticPr fontId="4" type="noConversion"/>
  </si>
  <si>
    <t>세 입 총 계</t>
    <phoneticPr fontId="16" type="noConversion"/>
  </si>
  <si>
    <t>증감액
(B-A)</t>
    <phoneticPr fontId="16" type="noConversion"/>
  </si>
  <si>
    <t>증감비율(%)</t>
    <phoneticPr fontId="16" type="noConversion"/>
  </si>
  <si>
    <t>상담치유 및 부모프로그램</t>
    <phoneticPr fontId="4" type="noConversion"/>
  </si>
  <si>
    <t>세 입 총 계</t>
    <phoneticPr fontId="16" type="noConversion"/>
  </si>
  <si>
    <t>보조금수입</t>
    <phoneticPr fontId="16" type="noConversion"/>
  </si>
  <si>
    <t>보조금 수입 소계</t>
    <phoneticPr fontId="16" type="noConversion"/>
  </si>
  <si>
    <t>국고보조금</t>
    <phoneticPr fontId="4" type="noConversion"/>
  </si>
  <si>
    <t>인건비</t>
    <phoneticPr fontId="16" type="noConversion"/>
  </si>
  <si>
    <t>의료비</t>
    <phoneticPr fontId="4" type="noConversion"/>
  </si>
  <si>
    <t>퇴소자자립정착금</t>
    <phoneticPr fontId="4" type="noConversion"/>
  </si>
  <si>
    <t>하계수련비</t>
    <phoneticPr fontId="4" type="noConversion"/>
  </si>
  <si>
    <t>시도보조금</t>
    <phoneticPr fontId="4" type="noConversion"/>
  </si>
  <si>
    <t>후원금 수입 소계</t>
    <phoneticPr fontId="16" type="noConversion"/>
  </si>
  <si>
    <t>지정후원금</t>
    <phoneticPr fontId="16" type="noConversion"/>
  </si>
  <si>
    <t>비지정후원금</t>
    <phoneticPr fontId="16" type="noConversion"/>
  </si>
  <si>
    <t>전입금 소계</t>
    <phoneticPr fontId="16" type="noConversion"/>
  </si>
  <si>
    <t>잡수입 소계</t>
    <phoneticPr fontId="16" type="noConversion"/>
  </si>
  <si>
    <t>기타잡수입</t>
    <phoneticPr fontId="16" type="noConversion"/>
  </si>
  <si>
    <t>전년도이월금(법인전입금)</t>
    <phoneticPr fontId="16" type="noConversion"/>
  </si>
  <si>
    <t>전년도이월금(지정후원금)</t>
    <phoneticPr fontId="4" type="noConversion"/>
  </si>
  <si>
    <t>전년도이월금(비지정후원금)</t>
    <phoneticPr fontId="4" type="noConversion"/>
  </si>
  <si>
    <t>직책보조비 등</t>
    <phoneticPr fontId="4" type="noConversion"/>
  </si>
  <si>
    <t>잡수입</t>
    <phoneticPr fontId="4" type="noConversion"/>
  </si>
  <si>
    <t>일용잡금</t>
  </si>
  <si>
    <t>(단위:원)</t>
  </si>
  <si>
    <t>예          산          액</t>
  </si>
  <si>
    <t>보 조 금</t>
  </si>
  <si>
    <t>자 부 담</t>
  </si>
  <si>
    <t>후 원 금</t>
  </si>
  <si>
    <t>증감액
(B-A)</t>
  </si>
  <si>
    <t>증감
(%)</t>
  </si>
  <si>
    <t>세 출 총 계</t>
  </si>
  <si>
    <t>사무비 소계</t>
  </si>
  <si>
    <t xml:space="preserve">사       무       비 </t>
  </si>
  <si>
    <t>인건비 소계</t>
  </si>
  <si>
    <t>인       건       비</t>
  </si>
  <si>
    <t xml:space="preserve">제수당              </t>
  </si>
  <si>
    <t>퇴직금및퇴직적립</t>
  </si>
  <si>
    <t>사회보험 부담비용</t>
  </si>
  <si>
    <t>기타후생경비</t>
  </si>
  <si>
    <t>직원포상금 등</t>
  </si>
  <si>
    <t>업무추진비 소계</t>
  </si>
  <si>
    <t>업     무                   추    진    비</t>
  </si>
  <si>
    <t>유관기관과의 업무협의 등</t>
  </si>
  <si>
    <t>시설장 직책보조비</t>
  </si>
  <si>
    <t>운영비 소계</t>
  </si>
  <si>
    <t>운       영       비</t>
  </si>
  <si>
    <t>여비</t>
  </si>
  <si>
    <t>직원업무상 외근시 교통비 및 경비,</t>
  </si>
  <si>
    <t>수도,전기, 전화요금 외</t>
  </si>
  <si>
    <t xml:space="preserve"> 차량점검 및 수리비, 유류대</t>
  </si>
  <si>
    <t>직원교육비, 연료비, 임대료,운영위원회경비, 기타운영비</t>
  </si>
  <si>
    <t>재    산    조    성    비</t>
  </si>
  <si>
    <t>시       설       비</t>
  </si>
  <si>
    <t>자산취득비</t>
  </si>
  <si>
    <t>시설장비유지비</t>
  </si>
  <si>
    <t xml:space="preserve"> * 시설장비수리비</t>
  </si>
  <si>
    <t>사업비 총계</t>
  </si>
  <si>
    <t>사       업       비</t>
  </si>
  <si>
    <t>생계비</t>
  </si>
  <si>
    <t>수용기관경비</t>
  </si>
  <si>
    <t>피복비</t>
  </si>
  <si>
    <t>의료비</t>
  </si>
  <si>
    <t>특별급식비</t>
  </si>
  <si>
    <t>사업비소계</t>
  </si>
  <si>
    <t xml:space="preserve">사       업       비 </t>
  </si>
  <si>
    <t>*재활심리치료비, 상담비</t>
  </si>
  <si>
    <t>직업재활사업비</t>
  </si>
  <si>
    <t>*입소자 학원비 및 교통비</t>
  </si>
  <si>
    <t>자립지원사업비</t>
  </si>
  <si>
    <t>부모교육사업비</t>
  </si>
  <si>
    <t>양육보조사업</t>
  </si>
  <si>
    <t>후원결연사업비</t>
  </si>
  <si>
    <t>홍보비사업</t>
  </si>
  <si>
    <t>사후관리사업비</t>
  </si>
  <si>
    <t>기타사업비</t>
  </si>
  <si>
    <t>자립정착금</t>
  </si>
  <si>
    <t>하계수련비</t>
  </si>
  <si>
    <t xml:space="preserve"> 시도보조금</t>
    <phoneticPr fontId="16" type="noConversion"/>
  </si>
  <si>
    <t>생계비(명절지원비)</t>
    <phoneticPr fontId="4" type="noConversion"/>
  </si>
  <si>
    <t>아이돌보미</t>
    <phoneticPr fontId="4" type="noConversion"/>
  </si>
  <si>
    <t>5,000,000*1명</t>
    <phoneticPr fontId="4" type="noConversion"/>
  </si>
  <si>
    <t>통합운영비</t>
    <phoneticPr fontId="16" type="noConversion"/>
  </si>
  <si>
    <t xml:space="preserve">잡수입  </t>
    <phoneticPr fontId="4" type="noConversion"/>
  </si>
  <si>
    <t>전년도이월금(잡수입)</t>
    <phoneticPr fontId="4" type="noConversion"/>
  </si>
  <si>
    <t>상담사업비</t>
    <phoneticPr fontId="4" type="noConversion"/>
  </si>
  <si>
    <t>역량강화사업비</t>
    <phoneticPr fontId="4" type="noConversion"/>
  </si>
  <si>
    <t>종사자 4명</t>
    <phoneticPr fontId="4" type="noConversion"/>
  </si>
  <si>
    <t>*5,000,000원*1명 만기퇴소자</t>
    <phoneticPr fontId="4" type="noConversion"/>
  </si>
  <si>
    <t>연료비</t>
    <phoneticPr fontId="4" type="noConversion"/>
  </si>
  <si>
    <t>교
육
비</t>
    <phoneticPr fontId="4" type="noConversion"/>
  </si>
  <si>
    <t>도서구입비</t>
    <phoneticPr fontId="4" type="noConversion"/>
  </si>
  <si>
    <t>교육비소계</t>
    <phoneticPr fontId="4" type="noConversion"/>
  </si>
  <si>
    <t xml:space="preserve"> 생활인 도서구입</t>
    <phoneticPr fontId="4" type="noConversion"/>
  </si>
  <si>
    <t>재상조성비 총계</t>
    <phoneticPr fontId="4" type="noConversion"/>
  </si>
  <si>
    <t>명절휴가비, 시간외수당</t>
    <phoneticPr fontId="4" type="noConversion"/>
  </si>
  <si>
    <t>종사자  4명</t>
    <phoneticPr fontId="4" type="noConversion"/>
  </si>
  <si>
    <r>
      <t xml:space="preserve"> * 생활인부식/</t>
    </r>
    <r>
      <rPr>
        <sz val="12"/>
        <rFont val="맑은 고딕"/>
        <family val="3"/>
        <charset val="129"/>
        <scheme val="minor"/>
      </rPr>
      <t xml:space="preserve">설,추석 지원비             </t>
    </r>
    <phoneticPr fontId="4" type="noConversion"/>
  </si>
  <si>
    <r>
      <t xml:space="preserve"> </t>
    </r>
    <r>
      <rPr>
        <sz val="11"/>
        <color theme="1"/>
        <rFont val="맑은 고딕"/>
        <family val="3"/>
        <charset val="129"/>
        <scheme val="minor"/>
      </rPr>
      <t>* 생활인 생필품 등</t>
    </r>
    <phoneticPr fontId="4" type="noConversion"/>
  </si>
  <si>
    <t xml:space="preserve"> *생활인 의류비 등</t>
    <phoneticPr fontId="4" type="noConversion"/>
  </si>
  <si>
    <t>*생활인 수술비 외</t>
    <phoneticPr fontId="4" type="noConversion"/>
  </si>
  <si>
    <t xml:space="preserve"> *이유식재료 외 생활인 특식</t>
    <phoneticPr fontId="4" type="noConversion"/>
  </si>
  <si>
    <t>자립활동평가 지원-4/4분기 저축액의10% 지원</t>
    <phoneticPr fontId="4" type="noConversion"/>
  </si>
  <si>
    <t xml:space="preserve">*아동 간식비 월 10만원 지원 </t>
    <phoneticPr fontId="4" type="noConversion"/>
  </si>
  <si>
    <t>*후원,자원봉사자 교육 및 간담회,나들이</t>
    <phoneticPr fontId="4" type="noConversion"/>
  </si>
  <si>
    <t>*소식지 및 리플렛 발행</t>
    <phoneticPr fontId="4" type="noConversion"/>
  </si>
  <si>
    <t>생활인 개인부담금 및 시설부담금</t>
    <phoneticPr fontId="4" type="noConversion"/>
  </si>
  <si>
    <t>450,000*4분기</t>
    <phoneticPr fontId="4" type="noConversion"/>
  </si>
  <si>
    <t>교육비</t>
    <phoneticPr fontId="4" type="noConversion"/>
  </si>
  <si>
    <t xml:space="preserve"> </t>
    <phoneticPr fontId="4" type="noConversion"/>
  </si>
  <si>
    <t>퇴소자 사후관리, 주거제공, 의료비,  물품지원, 퇴소자 간담회,자립관수리등</t>
    <phoneticPr fontId="4" type="noConversion"/>
  </si>
  <si>
    <t>아동학대예방교육, 약물오남용 교육, 성교육 등</t>
    <phoneticPr fontId="4" type="noConversion"/>
  </si>
  <si>
    <t>사무용품 및 소모품,집기 구입,수수료, 운송비 등</t>
    <phoneticPr fontId="4" type="noConversion"/>
  </si>
  <si>
    <t xml:space="preserve">예       산     액      </t>
    <phoneticPr fontId="16" type="noConversion"/>
  </si>
  <si>
    <t>비     고</t>
    <phoneticPr fontId="4" type="noConversion"/>
  </si>
  <si>
    <t>정서건강증진사업</t>
    <phoneticPr fontId="4" type="noConversion"/>
  </si>
  <si>
    <t>2020년 스텔라의 집 본예산서</t>
    <phoneticPr fontId="4" type="noConversion"/>
  </si>
  <si>
    <t>세입, 세출 예산서</t>
    <phoneticPr fontId="5" type="noConversion"/>
  </si>
  <si>
    <t>제 1 조  (예산총괄) 2020년도 재단법인 스텔라의 집 세입.세출 총액은 다음과 같다.</t>
    <phoneticPr fontId="5" type="noConversion"/>
  </si>
  <si>
    <t>2020년  예산 총괄표</t>
    <phoneticPr fontId="4" type="noConversion"/>
  </si>
  <si>
    <t>2019년 예산(A)</t>
    <phoneticPr fontId="16" type="noConversion"/>
  </si>
  <si>
    <t>2020년 본예산(B)</t>
    <phoneticPr fontId="16" type="noConversion"/>
  </si>
  <si>
    <t>2019년 예산 (A)</t>
    <phoneticPr fontId="4" type="noConversion"/>
  </si>
  <si>
    <t>2020년 본예산(B)</t>
    <phoneticPr fontId="4" type="noConversion"/>
  </si>
  <si>
    <t>스텔라의 집    2020년도  세출 예산서</t>
    <phoneticPr fontId="4" type="noConversion"/>
  </si>
  <si>
    <t>2019년 예산(A)</t>
    <phoneticPr fontId="4" type="noConversion"/>
  </si>
  <si>
    <t>이월금 소계</t>
    <phoneticPr fontId="16" type="noConversion"/>
  </si>
  <si>
    <t>시설장외2명인건비 162,502,000
종사자복지지원비 1,100,000</t>
    <phoneticPr fontId="4" type="noConversion"/>
  </si>
  <si>
    <t>13.5명*628,470*12개월+201,860</t>
    <phoneticPr fontId="16" type="noConversion"/>
  </si>
  <si>
    <t>8세대명*100,000*12개월</t>
    <phoneticPr fontId="4" type="noConversion"/>
  </si>
  <si>
    <t>50,000원*8세대</t>
    <phoneticPr fontId="4" type="noConversion"/>
  </si>
  <si>
    <t>자조모임사업비</t>
    <phoneticPr fontId="4" type="noConversion"/>
  </si>
  <si>
    <t>30,000*16명*2회</t>
    <phoneticPr fontId="4" type="noConversion"/>
  </si>
  <si>
    <t>스텔라의  집   2020년 세입 예산서</t>
    <phoneticPr fontId="16" type="noConversion"/>
  </si>
  <si>
    <t>연회비,보험료(차량/배상/화재/신용보증),
각종세금</t>
    <phoneticPr fontId="4" type="noConversion"/>
  </si>
  <si>
    <t>역량강화사업비(4,456,000) , 
기능보강사업비(5,000,000)
아이돌봄사업비(32,835,000)국비70%</t>
    <phoneticPr fontId="16" type="noConversion"/>
  </si>
  <si>
    <t>역량강화사업비(4,456,000) , 
기능보강사업비(5,000,000)
아이돌봄사업비(14,072,000)지방비30%</t>
    <phoneticPr fontId="16" type="noConversion"/>
  </si>
  <si>
    <t>실습비 60,000*2명</t>
    <phoneticPr fontId="4" type="noConversion"/>
  </si>
  <si>
    <t xml:space="preserve"> 인천공동, 대덕복지재단, 
개인지정후원금</t>
    <phoneticPr fontId="4" type="noConversion"/>
  </si>
  <si>
    <t>*생활실 컴퓨터교체 및 건조기 구입</t>
    <phoneticPr fontId="4" type="noConversion"/>
  </si>
  <si>
    <t xml:space="preserve"> </t>
    <phoneticPr fontId="4" type="noConversion"/>
  </si>
  <si>
    <t>명절(추석, 설), 어린이날, 산타행사,캠프, 문화행사,  돌,백일,생일축하, 입, 퇴소자 자조모임 등</t>
    <phoneticPr fontId="4" type="noConversion"/>
  </si>
  <si>
    <t xml:space="preserve"> 일용잡금</t>
    <phoneticPr fontId="4" type="noConversion"/>
  </si>
  <si>
    <t>여름 휴가비 50,000원*8가족</t>
    <phoneticPr fontId="4" type="noConversion"/>
  </si>
  <si>
    <t>*개인 및 집단상담/ 미술치료, 심리재활치료</t>
    <phoneticPr fontId="4" type="noConversion"/>
  </si>
  <si>
    <t>1. 2020년도 재단법인 스텔라의 집 제2차 추경 세입예산은 보조금수입  354,195천원, 후원금  100,000천원, 전입금3,000천원, 이월금 144,900천원,  잡수입 120천원 합계 602,215천원이며 각 목별 내역은 세입예산서와 같다.
2. 2020년도 재단법인 스텔라의 집 세출예산은 사무비 258,102천원, 재산조성비 27,500천원, 사업비 316,613천원 합계 602,215천원이며 각 목별 내역은 세출예산서와 같다.</t>
    <phoneticPr fontId="4" type="noConversion"/>
  </si>
  <si>
    <t>후원.자원봉사자
관리사업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</si>
</sst>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 "/>
    <numFmt numFmtId="177" formatCode="#,##0.00_ "/>
    <numFmt numFmtId="178" formatCode="#,##0.0_ "/>
  </numFmts>
  <fonts count="2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2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0"/>
      <name val="맑은 고딕"/>
      <family val="3"/>
      <charset val="129"/>
      <scheme val="major"/>
    </font>
    <font>
      <sz val="16"/>
      <name val="맑은 고딕"/>
      <family val="3"/>
      <charset val="129"/>
      <scheme val="major"/>
    </font>
    <font>
      <sz val="26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sz val="14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7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theme="1"/>
      <name val="굴림"/>
      <family val="3"/>
      <charset val="129"/>
    </font>
    <font>
      <b/>
      <sz val="26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DFED2"/>
        <bgColor indexed="64"/>
      </patternFill>
    </fill>
    <fill>
      <patternFill patternType="solid">
        <fgColor rgb="FFFDFEDB"/>
        <bgColor indexed="64"/>
      </patternFill>
    </fill>
    <fill>
      <patternFill patternType="solid">
        <fgColor rgb="FFFCD8E8"/>
        <bgColor indexed="64"/>
      </patternFill>
    </fill>
    <fill>
      <patternFill patternType="solid">
        <fgColor theme="8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</borders>
  <cellStyleXfs count="1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2" fillId="0" borderId="0">
      <alignment vertical="center"/>
    </xf>
    <xf numFmtId="0" fontId="2" fillId="0" borderId="0"/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</cellStyleXfs>
  <cellXfs count="169">
    <xf numFmtId="0" fontId="0" fillId="0" borderId="0" xfId="0">
      <alignment vertical="center"/>
    </xf>
    <xf numFmtId="0" fontId="2" fillId="0" borderId="0" xfId="2">
      <alignment vertical="center"/>
    </xf>
    <xf numFmtId="0" fontId="3" fillId="0" borderId="0" xfId="2" applyFont="1">
      <alignment vertical="center"/>
    </xf>
    <xf numFmtId="0" fontId="8" fillId="0" borderId="0" xfId="2" applyFont="1" applyAlignment="1">
      <alignment horizontal="center" vertical="center"/>
    </xf>
    <xf numFmtId="0" fontId="10" fillId="0" borderId="0" xfId="2" applyFont="1">
      <alignment vertical="center"/>
    </xf>
    <xf numFmtId="0" fontId="2" fillId="0" borderId="0" xfId="2" applyAlignment="1">
      <alignment vertical="center"/>
    </xf>
    <xf numFmtId="0" fontId="15" fillId="0" borderId="0" xfId="0" applyFont="1">
      <alignment vertical="center"/>
    </xf>
    <xf numFmtId="0" fontId="14" fillId="0" borderId="0" xfId="0" applyFont="1">
      <alignment vertical="center"/>
    </xf>
    <xf numFmtId="176" fontId="17" fillId="0" borderId="1" xfId="3" applyNumberFormat="1" applyFont="1" applyFill="1" applyBorder="1" applyAlignment="1">
      <alignment horizontal="right" vertical="center" wrapText="1"/>
    </xf>
    <xf numFmtId="41" fontId="12" fillId="0" borderId="1" xfId="3" applyFont="1" applyFill="1" applyBorder="1" applyAlignment="1">
      <alignment horizontal="center" vertical="center" wrapText="1"/>
    </xf>
    <xf numFmtId="176" fontId="12" fillId="0" borderId="1" xfId="3" applyNumberFormat="1" applyFont="1" applyFill="1" applyBorder="1" applyAlignment="1">
      <alignment horizontal="right" vertical="center" wrapText="1"/>
    </xf>
    <xf numFmtId="0" fontId="18" fillId="0" borderId="0" xfId="0" applyFont="1">
      <alignment vertical="center"/>
    </xf>
    <xf numFmtId="0" fontId="1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1" fontId="12" fillId="0" borderId="0" xfId="1" applyFont="1" applyAlignment="1">
      <alignment vertical="center"/>
    </xf>
    <xf numFmtId="41" fontId="14" fillId="0" borderId="0" xfId="1" applyFont="1" applyAlignment="1">
      <alignment horizontal="right" vertical="center"/>
    </xf>
    <xf numFmtId="41" fontId="12" fillId="0" borderId="0" xfId="1" applyFont="1" applyFill="1" applyBorder="1" applyAlignment="1">
      <alignment horizontal="center" vertical="center" wrapText="1"/>
    </xf>
    <xf numFmtId="176" fontId="12" fillId="0" borderId="0" xfId="1" applyNumberFormat="1" applyFont="1" applyFill="1" applyBorder="1" applyAlignment="1">
      <alignment horizontal="center" vertical="center" wrapText="1"/>
    </xf>
    <xf numFmtId="176" fontId="12" fillId="0" borderId="0" xfId="1" applyNumberFormat="1" applyFont="1" applyFill="1" applyBorder="1" applyAlignment="1">
      <alignment horizontal="right" vertical="center" wrapText="1"/>
    </xf>
    <xf numFmtId="0" fontId="15" fillId="2" borderId="0" xfId="0" applyFont="1" applyFill="1">
      <alignment vertical="center"/>
    </xf>
    <xf numFmtId="41" fontId="12" fillId="0" borderId="5" xfId="1" applyFont="1" applyFill="1" applyBorder="1" applyAlignment="1">
      <alignment horizontal="left" vertical="center" wrapText="1"/>
    </xf>
    <xf numFmtId="41" fontId="12" fillId="0" borderId="1" xfId="1" applyFont="1" applyFill="1" applyBorder="1" applyAlignment="1">
      <alignment horizontal="left" vertical="center" wrapText="1"/>
    </xf>
    <xf numFmtId="176" fontId="12" fillId="0" borderId="1" xfId="1" applyNumberFormat="1" applyFont="1" applyFill="1" applyBorder="1" applyAlignment="1">
      <alignment vertical="center" wrapText="1"/>
    </xf>
    <xf numFmtId="178" fontId="12" fillId="0" borderId="1" xfId="1" applyNumberFormat="1" applyFont="1" applyFill="1" applyBorder="1" applyAlignment="1">
      <alignment vertical="center" wrapText="1"/>
    </xf>
    <xf numFmtId="41" fontId="12" fillId="0" borderId="10" xfId="1" applyFont="1" applyFill="1" applyBorder="1" applyAlignment="1">
      <alignment vertical="center" wrapText="1"/>
    </xf>
    <xf numFmtId="41" fontId="12" fillId="0" borderId="1" xfId="1" applyFont="1" applyFill="1" applyBorder="1" applyAlignment="1">
      <alignment vertical="center" wrapText="1"/>
    </xf>
    <xf numFmtId="176" fontId="12" fillId="0" borderId="1" xfId="3" applyNumberFormat="1" applyFont="1" applyFill="1" applyBorder="1" applyAlignment="1">
      <alignment vertical="center" wrapText="1"/>
    </xf>
    <xf numFmtId="41" fontId="12" fillId="0" borderId="14" xfId="1" applyFont="1" applyFill="1" applyBorder="1" applyAlignment="1">
      <alignment vertical="center" wrapText="1"/>
    </xf>
    <xf numFmtId="41" fontId="12" fillId="0" borderId="13" xfId="1" applyFont="1" applyFill="1" applyBorder="1" applyAlignment="1">
      <alignment vertical="center" wrapText="1"/>
    </xf>
    <xf numFmtId="41" fontId="12" fillId="0" borderId="5" xfId="1" applyFont="1" applyFill="1" applyBorder="1" applyAlignment="1">
      <alignment vertical="center" wrapText="1"/>
    </xf>
    <xf numFmtId="41" fontId="14" fillId="0" borderId="1" xfId="1" applyFont="1" applyFill="1" applyBorder="1" applyAlignment="1">
      <alignment horizontal="left" vertical="center" wrapText="1"/>
    </xf>
    <xf numFmtId="41" fontId="14" fillId="0" borderId="1" xfId="1" applyFont="1" applyFill="1" applyBorder="1" applyAlignment="1">
      <alignment vertical="center" wrapText="1"/>
    </xf>
    <xf numFmtId="41" fontId="17" fillId="3" borderId="1" xfId="1" applyFont="1" applyFill="1" applyBorder="1" applyAlignment="1">
      <alignment vertical="center" wrapText="1"/>
    </xf>
    <xf numFmtId="41" fontId="17" fillId="3" borderId="11" xfId="1" applyFont="1" applyFill="1" applyBorder="1" applyAlignment="1">
      <alignment vertical="center" wrapText="1"/>
    </xf>
    <xf numFmtId="176" fontId="12" fillId="5" borderId="1" xfId="1" applyNumberFormat="1" applyFont="1" applyFill="1" applyBorder="1" applyAlignment="1">
      <alignment vertical="center" wrapText="1"/>
    </xf>
    <xf numFmtId="41" fontId="12" fillId="5" borderId="10" xfId="1" applyFont="1" applyFill="1" applyBorder="1" applyAlignment="1">
      <alignment vertical="center" wrapText="1"/>
    </xf>
    <xf numFmtId="41" fontId="12" fillId="5" borderId="13" xfId="1" applyFont="1" applyFill="1" applyBorder="1" applyAlignment="1">
      <alignment vertical="center" wrapText="1"/>
    </xf>
    <xf numFmtId="41" fontId="12" fillId="5" borderId="7" xfId="1" applyFont="1" applyFill="1" applyBorder="1" applyAlignment="1">
      <alignment vertical="center" wrapText="1"/>
    </xf>
    <xf numFmtId="41" fontId="21" fillId="6" borderId="1" xfId="1" applyFont="1" applyFill="1" applyBorder="1" applyAlignment="1">
      <alignment horizontal="center" vertical="center" wrapText="1"/>
    </xf>
    <xf numFmtId="41" fontId="12" fillId="0" borderId="16" xfId="1" applyFont="1" applyFill="1" applyBorder="1" applyAlignment="1">
      <alignment vertical="center" wrapText="1"/>
    </xf>
    <xf numFmtId="41" fontId="12" fillId="0" borderId="2" xfId="3" applyFont="1" applyBorder="1" applyAlignment="1">
      <alignment vertical="center"/>
    </xf>
    <xf numFmtId="41" fontId="14" fillId="0" borderId="2" xfId="3" applyFont="1" applyBorder="1" applyAlignment="1">
      <alignment horizontal="right" vertical="center"/>
    </xf>
    <xf numFmtId="41" fontId="20" fillId="6" borderId="1" xfId="3" applyFont="1" applyFill="1" applyBorder="1" applyAlignment="1">
      <alignment horizontal="center" vertical="center" wrapText="1"/>
    </xf>
    <xf numFmtId="41" fontId="12" fillId="0" borderId="1" xfId="3" applyFont="1" applyFill="1" applyBorder="1" applyAlignment="1">
      <alignment horizontal="left" vertical="center" wrapText="1"/>
    </xf>
    <xf numFmtId="41" fontId="19" fillId="0" borderId="1" xfId="3" applyFont="1" applyFill="1" applyBorder="1" applyAlignment="1">
      <alignment horizontal="left" vertical="center" wrapText="1"/>
    </xf>
    <xf numFmtId="0" fontId="19" fillId="0" borderId="1" xfId="3" applyNumberFormat="1" applyFont="1" applyFill="1" applyBorder="1" applyAlignment="1">
      <alignment horizontal="left" vertical="center" wrapText="1"/>
    </xf>
    <xf numFmtId="0" fontId="24" fillId="0" borderId="1" xfId="0" applyFont="1" applyBorder="1" applyAlignment="1">
      <alignment horizontal="justify" vertical="center"/>
    </xf>
    <xf numFmtId="176" fontId="19" fillId="0" borderId="1" xfId="3" applyNumberFormat="1" applyFont="1" applyFill="1" applyBorder="1" applyAlignment="1">
      <alignment vertical="center" wrapText="1"/>
    </xf>
    <xf numFmtId="176" fontId="19" fillId="4" borderId="1" xfId="3" applyNumberFormat="1" applyFont="1" applyFill="1" applyBorder="1" applyAlignment="1">
      <alignment vertical="center" wrapText="1"/>
    </xf>
    <xf numFmtId="41" fontId="19" fillId="0" borderId="1" xfId="3" applyFont="1" applyBorder="1" applyAlignment="1">
      <alignment vertical="center"/>
    </xf>
    <xf numFmtId="41" fontId="20" fillId="4" borderId="1" xfId="3" applyFont="1" applyFill="1" applyBorder="1" applyAlignment="1">
      <alignment horizontal="center" vertical="center" wrapText="1"/>
    </xf>
    <xf numFmtId="41" fontId="19" fillId="4" borderId="1" xfId="3" applyFont="1" applyFill="1" applyBorder="1" applyAlignment="1">
      <alignment horizontal="center" vertical="center" wrapText="1"/>
    </xf>
    <xf numFmtId="176" fontId="0" fillId="0" borderId="0" xfId="0" applyNumberFormat="1">
      <alignment vertical="center"/>
    </xf>
    <xf numFmtId="0" fontId="26" fillId="0" borderId="1" xfId="0" applyFont="1" applyBorder="1" applyAlignment="1">
      <alignment horizontal="justify" vertical="center" wrapText="1"/>
    </xf>
    <xf numFmtId="41" fontId="12" fillId="0" borderId="9" xfId="1" applyFont="1" applyFill="1" applyBorder="1" applyAlignment="1">
      <alignment vertical="center" wrapText="1"/>
    </xf>
    <xf numFmtId="41" fontId="19" fillId="5" borderId="1" xfId="3" applyFont="1" applyFill="1" applyBorder="1" applyAlignment="1">
      <alignment horizontal="left" vertical="center" wrapText="1"/>
    </xf>
    <xf numFmtId="176" fontId="19" fillId="5" borderId="1" xfId="3" applyNumberFormat="1" applyFont="1" applyFill="1" applyBorder="1" applyAlignment="1">
      <alignment vertical="center" wrapText="1"/>
    </xf>
    <xf numFmtId="0" fontId="27" fillId="4" borderId="1" xfId="0" applyFont="1" applyFill="1" applyBorder="1" applyAlignment="1">
      <alignment horizontal="justify" vertical="center"/>
    </xf>
    <xf numFmtId="41" fontId="12" fillId="0" borderId="1" xfId="3" applyFont="1" applyFill="1" applyBorder="1" applyAlignment="1">
      <alignment horizontal="center" vertical="center" wrapText="1"/>
    </xf>
    <xf numFmtId="41" fontId="12" fillId="0" borderId="0" xfId="3" applyFont="1" applyFill="1" applyBorder="1" applyAlignment="1">
      <alignment vertical="center" wrapText="1"/>
    </xf>
    <xf numFmtId="41" fontId="12" fillId="0" borderId="0" xfId="3" applyFont="1" applyFill="1" applyBorder="1" applyAlignment="1">
      <alignment horizontal="center" vertical="center" wrapText="1"/>
    </xf>
    <xf numFmtId="176" fontId="12" fillId="0" borderId="0" xfId="3" applyNumberFormat="1" applyFont="1" applyFill="1" applyBorder="1" applyAlignment="1">
      <alignment horizontal="right" vertical="center" wrapText="1"/>
    </xf>
    <xf numFmtId="0" fontId="15" fillId="0" borderId="0" xfId="0" applyFont="1" applyBorder="1">
      <alignment vertical="center"/>
    </xf>
    <xf numFmtId="41" fontId="17" fillId="3" borderId="9" xfId="1" applyFont="1" applyFill="1" applyBorder="1" applyAlignment="1">
      <alignment horizontal="right" vertical="center" wrapText="1"/>
    </xf>
    <xf numFmtId="176" fontId="17" fillId="3" borderId="9" xfId="3" applyNumberFormat="1" applyFont="1" applyFill="1" applyBorder="1" applyAlignment="1">
      <alignment horizontal="right" vertical="center" wrapText="1"/>
    </xf>
    <xf numFmtId="176" fontId="19" fillId="2" borderId="1" xfId="3" applyNumberFormat="1" applyFont="1" applyFill="1" applyBorder="1" applyAlignment="1">
      <alignment vertical="center" wrapText="1"/>
    </xf>
    <xf numFmtId="41" fontId="21" fillId="6" borderId="1" xfId="1" applyFont="1" applyFill="1" applyBorder="1" applyAlignment="1">
      <alignment horizontal="center" vertical="center" wrapText="1"/>
    </xf>
    <xf numFmtId="41" fontId="28" fillId="0" borderId="0" xfId="1" applyFont="1">
      <alignment vertical="center"/>
    </xf>
    <xf numFmtId="176" fontId="12" fillId="2" borderId="1" xfId="1" applyNumberFormat="1" applyFont="1" applyFill="1" applyBorder="1" applyAlignment="1">
      <alignment vertical="center" wrapText="1"/>
    </xf>
    <xf numFmtId="178" fontId="12" fillId="2" borderId="1" xfId="1" applyNumberFormat="1" applyFont="1" applyFill="1" applyBorder="1" applyAlignment="1">
      <alignment vertical="center" wrapText="1"/>
    </xf>
    <xf numFmtId="176" fontId="20" fillId="7" borderId="1" xfId="3" applyNumberFormat="1" applyFont="1" applyFill="1" applyBorder="1" applyAlignment="1">
      <alignment vertical="center" wrapText="1"/>
    </xf>
    <xf numFmtId="177" fontId="20" fillId="7" borderId="1" xfId="3" applyNumberFormat="1" applyFont="1" applyFill="1" applyBorder="1" applyAlignment="1">
      <alignment vertical="center" wrapText="1"/>
    </xf>
    <xf numFmtId="41" fontId="20" fillId="7" borderId="1" xfId="3" applyFont="1" applyFill="1" applyBorder="1" applyAlignment="1">
      <alignment horizontal="center" vertical="center" wrapText="1"/>
    </xf>
    <xf numFmtId="176" fontId="20" fillId="5" borderId="1" xfId="3" applyNumberFormat="1" applyFont="1" applyFill="1" applyBorder="1" applyAlignment="1">
      <alignment vertical="center" wrapText="1"/>
    </xf>
    <xf numFmtId="0" fontId="24" fillId="5" borderId="1" xfId="0" applyFont="1" applyFill="1" applyBorder="1" applyAlignment="1">
      <alignment horizontal="justify" vertical="center"/>
    </xf>
    <xf numFmtId="177" fontId="19" fillId="5" borderId="1" xfId="3" applyNumberFormat="1" applyFont="1" applyFill="1" applyBorder="1" applyAlignment="1">
      <alignment vertical="center" wrapText="1"/>
    </xf>
    <xf numFmtId="0" fontId="27" fillId="5" borderId="1" xfId="0" applyFont="1" applyFill="1" applyBorder="1" applyAlignment="1">
      <alignment horizontal="justify" vertical="center"/>
    </xf>
    <xf numFmtId="176" fontId="12" fillId="0" borderId="1" xfId="1" applyNumberFormat="1" applyFont="1" applyFill="1" applyBorder="1" applyAlignment="1">
      <alignment horizontal="right" vertical="center" wrapText="1"/>
    </xf>
    <xf numFmtId="41" fontId="17" fillId="6" borderId="17" xfId="1" applyFont="1" applyFill="1" applyBorder="1" applyAlignment="1">
      <alignment horizontal="center" vertical="center" wrapText="1"/>
    </xf>
    <xf numFmtId="177" fontId="20" fillId="5" borderId="1" xfId="3" applyNumberFormat="1" applyFont="1" applyFill="1" applyBorder="1" applyAlignment="1">
      <alignment vertical="center" wrapText="1"/>
    </xf>
    <xf numFmtId="41" fontId="28" fillId="2" borderId="0" xfId="1" applyFont="1" applyFill="1">
      <alignment vertical="center"/>
    </xf>
    <xf numFmtId="177" fontId="19" fillId="0" borderId="1" xfId="3" applyNumberFormat="1" applyFont="1" applyFill="1" applyBorder="1" applyAlignment="1">
      <alignment vertical="center" wrapText="1"/>
    </xf>
    <xf numFmtId="177" fontId="19" fillId="2" borderId="1" xfId="3" applyNumberFormat="1" applyFont="1" applyFill="1" applyBorder="1" applyAlignment="1">
      <alignment vertical="center" wrapText="1"/>
    </xf>
    <xf numFmtId="178" fontId="12" fillId="5" borderId="1" xfId="1" applyNumberFormat="1" applyFont="1" applyFill="1" applyBorder="1" applyAlignment="1">
      <alignment vertical="center" wrapText="1"/>
    </xf>
    <xf numFmtId="41" fontId="17" fillId="6" borderId="20" xfId="1" applyFont="1" applyFill="1" applyBorder="1" applyAlignment="1">
      <alignment horizontal="center" vertical="center" wrapText="1"/>
    </xf>
    <xf numFmtId="176" fontId="17" fillId="3" borderId="21" xfId="1" applyNumberFormat="1" applyFont="1" applyFill="1" applyBorder="1" applyAlignment="1">
      <alignment horizontal="right" vertical="center" wrapText="1"/>
    </xf>
    <xf numFmtId="176" fontId="17" fillId="0" borderId="21" xfId="1" applyNumberFormat="1" applyFont="1" applyFill="1" applyBorder="1" applyAlignment="1">
      <alignment horizontal="right" vertical="center" wrapText="1"/>
    </xf>
    <xf numFmtId="176" fontId="12" fillId="0" borderId="1" xfId="1" applyNumberFormat="1" applyFont="1" applyFill="1" applyBorder="1" applyAlignment="1">
      <alignment horizontal="right" vertical="center" wrapText="1"/>
    </xf>
    <xf numFmtId="41" fontId="17" fillId="6" borderId="17" xfId="1" applyFont="1" applyFill="1" applyBorder="1" applyAlignment="1">
      <alignment horizontal="center" vertical="center" wrapText="1"/>
    </xf>
    <xf numFmtId="41" fontId="12" fillId="2" borderId="10" xfId="1" applyFont="1" applyFill="1" applyBorder="1" applyAlignment="1">
      <alignment vertical="center" wrapText="1"/>
    </xf>
    <xf numFmtId="176" fontId="17" fillId="3" borderId="1" xfId="1" applyNumberFormat="1" applyFont="1" applyFill="1" applyBorder="1" applyAlignment="1">
      <alignment vertical="center" wrapText="1"/>
    </xf>
    <xf numFmtId="178" fontId="17" fillId="3" borderId="1" xfId="1" applyNumberFormat="1" applyFont="1" applyFill="1" applyBorder="1" applyAlignment="1">
      <alignment vertical="center" wrapText="1"/>
    </xf>
    <xf numFmtId="0" fontId="11" fillId="0" borderId="0" xfId="2" applyFont="1" applyAlignment="1">
      <alignment horizontal="left" vertical="center" wrapText="1"/>
    </xf>
    <xf numFmtId="0" fontId="11" fillId="0" borderId="0" xfId="2" applyFont="1" applyAlignment="1">
      <alignment horizontal="left" vertical="center"/>
    </xf>
    <xf numFmtId="0" fontId="7" fillId="0" borderId="1" xfId="2" applyFont="1" applyBorder="1" applyAlignment="1">
      <alignment horizontal="center" vertical="center"/>
    </xf>
    <xf numFmtId="0" fontId="8" fillId="0" borderId="0" xfId="2" applyFont="1" applyAlignment="1">
      <alignment horizontal="center" vertical="center"/>
    </xf>
    <xf numFmtId="0" fontId="9" fillId="0" borderId="0" xfId="2" applyFont="1" applyAlignment="1">
      <alignment horizontal="left" vertical="center" wrapText="1"/>
    </xf>
    <xf numFmtId="0" fontId="10" fillId="0" borderId="0" xfId="2" applyFont="1" applyAlignment="1">
      <alignment horizontal="left" vertical="center"/>
    </xf>
    <xf numFmtId="3" fontId="7" fillId="0" borderId="1" xfId="2" applyNumberFormat="1" applyFont="1" applyBorder="1" applyAlignment="1">
      <alignment horizontal="center" vertical="center"/>
    </xf>
    <xf numFmtId="0" fontId="3" fillId="0" borderId="0" xfId="2" applyFont="1" applyAlignment="1">
      <alignment horizontal="left" vertical="center"/>
    </xf>
    <xf numFmtId="0" fontId="6" fillId="0" borderId="0" xfId="2" applyFont="1" applyAlignment="1">
      <alignment horizontal="center" vertical="center"/>
    </xf>
    <xf numFmtId="41" fontId="12" fillId="0" borderId="13" xfId="3" applyFont="1" applyFill="1" applyBorder="1" applyAlignment="1">
      <alignment horizontal="center" vertical="center" wrapText="1"/>
    </xf>
    <xf numFmtId="41" fontId="12" fillId="0" borderId="1" xfId="3" applyFont="1" applyFill="1" applyBorder="1" applyAlignment="1">
      <alignment horizontal="center" vertical="center" wrapText="1"/>
    </xf>
    <xf numFmtId="41" fontId="12" fillId="0" borderId="3" xfId="1" applyFont="1" applyFill="1" applyBorder="1" applyAlignment="1">
      <alignment horizontal="center" vertical="center" wrapText="1"/>
    </xf>
    <xf numFmtId="41" fontId="12" fillId="0" borderId="4" xfId="1" applyFont="1" applyFill="1" applyBorder="1" applyAlignment="1">
      <alignment horizontal="center" vertical="center" wrapText="1"/>
    </xf>
    <xf numFmtId="41" fontId="12" fillId="0" borderId="6" xfId="1" applyFont="1" applyFill="1" applyBorder="1" applyAlignment="1">
      <alignment horizontal="center" vertical="center" wrapText="1"/>
    </xf>
    <xf numFmtId="41" fontId="12" fillId="0" borderId="7" xfId="1" applyFont="1" applyFill="1" applyBorder="1" applyAlignment="1">
      <alignment horizontal="center" vertical="center" wrapText="1"/>
    </xf>
    <xf numFmtId="176" fontId="12" fillId="0" borderId="5" xfId="1" applyNumberFormat="1" applyFont="1" applyFill="1" applyBorder="1" applyAlignment="1">
      <alignment horizontal="right" vertical="center" wrapText="1"/>
    </xf>
    <xf numFmtId="176" fontId="12" fillId="0" borderId="9" xfId="1" applyNumberFormat="1" applyFont="1" applyFill="1" applyBorder="1" applyAlignment="1">
      <alignment horizontal="right" vertical="center" wrapText="1"/>
    </xf>
    <xf numFmtId="176" fontId="17" fillId="0" borderId="22" xfId="1" applyNumberFormat="1" applyFont="1" applyFill="1" applyBorder="1" applyAlignment="1">
      <alignment horizontal="right" vertical="center" wrapText="1"/>
    </xf>
    <xf numFmtId="176" fontId="17" fillId="0" borderId="21" xfId="1" applyNumberFormat="1" applyFont="1" applyFill="1" applyBorder="1" applyAlignment="1">
      <alignment horizontal="right" vertical="center" wrapText="1"/>
    </xf>
    <xf numFmtId="41" fontId="12" fillId="0" borderId="4" xfId="3" applyFont="1" applyFill="1" applyBorder="1" applyAlignment="1">
      <alignment horizontal="center" vertical="center" wrapText="1"/>
    </xf>
    <xf numFmtId="41" fontId="12" fillId="0" borderId="7" xfId="3" applyFont="1" applyFill="1" applyBorder="1" applyAlignment="1">
      <alignment horizontal="center" vertical="center" wrapText="1"/>
    </xf>
    <xf numFmtId="41" fontId="12" fillId="0" borderId="11" xfId="3" applyFont="1" applyFill="1" applyBorder="1" applyAlignment="1">
      <alignment horizontal="center" vertical="center" wrapText="1"/>
    </xf>
    <xf numFmtId="41" fontId="12" fillId="0" borderId="1" xfId="1" applyFont="1" applyFill="1" applyBorder="1" applyAlignment="1">
      <alignment horizontal="center" vertical="center" wrapText="1"/>
    </xf>
    <xf numFmtId="41" fontId="17" fillId="3" borderId="9" xfId="1" applyFont="1" applyFill="1" applyBorder="1" applyAlignment="1">
      <alignment horizontal="center" vertical="center" wrapText="1"/>
    </xf>
    <xf numFmtId="41" fontId="17" fillId="3" borderId="11" xfId="3" applyFont="1" applyFill="1" applyBorder="1" applyAlignment="1">
      <alignment horizontal="center" vertical="center" wrapText="1"/>
    </xf>
    <xf numFmtId="41" fontId="17" fillId="3" borderId="9" xfId="3" applyFont="1" applyFill="1" applyBorder="1" applyAlignment="1">
      <alignment horizontal="center" vertical="center" wrapText="1"/>
    </xf>
    <xf numFmtId="176" fontId="12" fillId="0" borderId="1" xfId="1" applyNumberFormat="1" applyFont="1" applyFill="1" applyBorder="1" applyAlignment="1">
      <alignment horizontal="right" vertical="center" wrapText="1"/>
    </xf>
    <xf numFmtId="0" fontId="13" fillId="0" borderId="0" xfId="0" applyFont="1" applyBorder="1" applyAlignment="1">
      <alignment horizontal="center" vertical="center"/>
    </xf>
    <xf numFmtId="41" fontId="17" fillId="6" borderId="1" xfId="1" applyFont="1" applyFill="1" applyBorder="1" applyAlignment="1">
      <alignment horizontal="center" vertical="center" wrapText="1"/>
    </xf>
    <xf numFmtId="41" fontId="17" fillId="6" borderId="17" xfId="1" applyFont="1" applyFill="1" applyBorder="1" applyAlignment="1">
      <alignment horizontal="center" vertical="center" wrapText="1"/>
    </xf>
    <xf numFmtId="41" fontId="17" fillId="6" borderId="18" xfId="1" applyFont="1" applyFill="1" applyBorder="1" applyAlignment="1">
      <alignment horizontal="center" vertical="center" wrapText="1"/>
    </xf>
    <xf numFmtId="41" fontId="17" fillId="6" borderId="13" xfId="3" applyFont="1" applyFill="1" applyBorder="1" applyAlignment="1">
      <alignment horizontal="center" vertical="center" wrapText="1"/>
    </xf>
    <xf numFmtId="41" fontId="17" fillId="6" borderId="19" xfId="3" applyFont="1" applyFill="1" applyBorder="1" applyAlignment="1">
      <alignment horizontal="center" vertical="center" wrapText="1"/>
    </xf>
    <xf numFmtId="41" fontId="17" fillId="6" borderId="1" xfId="3" applyFont="1" applyFill="1" applyBorder="1" applyAlignment="1">
      <alignment horizontal="center" vertical="center" wrapText="1"/>
    </xf>
    <xf numFmtId="41" fontId="17" fillId="6" borderId="17" xfId="3" applyFont="1" applyFill="1" applyBorder="1" applyAlignment="1">
      <alignment horizontal="center" vertical="center" wrapText="1"/>
    </xf>
    <xf numFmtId="0" fontId="17" fillId="6" borderId="1" xfId="0" applyFont="1" applyFill="1" applyBorder="1" applyAlignment="1">
      <alignment horizontal="center" vertical="center"/>
    </xf>
    <xf numFmtId="41" fontId="12" fillId="5" borderId="1" xfId="1" applyFont="1" applyFill="1" applyBorder="1" applyAlignment="1">
      <alignment horizontal="left" vertical="center" wrapText="1"/>
    </xf>
    <xf numFmtId="41" fontId="12" fillId="5" borderId="12" xfId="1" applyFont="1" applyFill="1" applyBorder="1" applyAlignment="1">
      <alignment horizontal="left" vertical="center" wrapText="1"/>
    </xf>
    <xf numFmtId="41" fontId="12" fillId="5" borderId="13" xfId="1" applyFont="1" applyFill="1" applyBorder="1" applyAlignment="1">
      <alignment horizontal="left" vertical="center" wrapText="1"/>
    </xf>
    <xf numFmtId="41" fontId="12" fillId="0" borderId="5" xfId="1" applyFont="1" applyBorder="1" applyAlignment="1">
      <alignment horizontal="center" vertical="center" wrapText="1"/>
    </xf>
    <xf numFmtId="41" fontId="12" fillId="0" borderId="9" xfId="1" applyFont="1" applyBorder="1" applyAlignment="1">
      <alignment horizontal="center" vertical="center" wrapText="1"/>
    </xf>
    <xf numFmtId="41" fontId="12" fillId="0" borderId="5" xfId="1" applyFont="1" applyFill="1" applyBorder="1" applyAlignment="1">
      <alignment horizontal="center" vertical="center" wrapText="1"/>
    </xf>
    <xf numFmtId="41" fontId="12" fillId="0" borderId="8" xfId="1" applyFont="1" applyFill="1" applyBorder="1" applyAlignment="1">
      <alignment horizontal="center" vertical="center" wrapText="1"/>
    </xf>
    <xf numFmtId="41" fontId="12" fillId="0" borderId="9" xfId="1" applyFont="1" applyFill="1" applyBorder="1" applyAlignment="1">
      <alignment horizontal="center" vertical="center" wrapText="1"/>
    </xf>
    <xf numFmtId="41" fontId="12" fillId="0" borderId="8" xfId="1" applyFont="1" applyBorder="1" applyAlignment="1">
      <alignment horizontal="center" vertical="center" wrapText="1"/>
    </xf>
    <xf numFmtId="41" fontId="17" fillId="3" borderId="1" xfId="1" applyFont="1" applyFill="1" applyBorder="1" applyAlignment="1">
      <alignment horizontal="center" vertical="center" wrapText="1"/>
    </xf>
    <xf numFmtId="41" fontId="12" fillId="0" borderId="1" xfId="1" applyFont="1" applyBorder="1" applyAlignment="1">
      <alignment horizontal="center" vertical="center" wrapText="1"/>
    </xf>
    <xf numFmtId="41" fontId="13" fillId="0" borderId="0" xfId="1" applyFont="1" applyAlignment="1">
      <alignment horizontal="center" vertical="center"/>
    </xf>
    <xf numFmtId="41" fontId="21" fillId="6" borderId="1" xfId="1" applyFont="1" applyFill="1" applyBorder="1" applyAlignment="1">
      <alignment horizontal="center" vertical="center" wrapText="1"/>
    </xf>
    <xf numFmtId="41" fontId="21" fillId="6" borderId="4" xfId="1" applyFont="1" applyFill="1" applyBorder="1" applyAlignment="1">
      <alignment horizontal="center" vertical="center" wrapText="1"/>
    </xf>
    <xf numFmtId="41" fontId="21" fillId="6" borderId="10" xfId="1" applyFont="1" applyFill="1" applyBorder="1" applyAlignment="1">
      <alignment horizontal="center" vertical="center" wrapText="1"/>
    </xf>
    <xf numFmtId="41" fontId="21" fillId="6" borderId="12" xfId="1" applyFont="1" applyFill="1" applyBorder="1" applyAlignment="1">
      <alignment horizontal="center" vertical="center" wrapText="1"/>
    </xf>
    <xf numFmtId="41" fontId="21" fillId="6" borderId="15" xfId="1" applyFont="1" applyFill="1" applyBorder="1" applyAlignment="1">
      <alignment horizontal="center" vertical="center" wrapText="1"/>
    </xf>
    <xf numFmtId="41" fontId="21" fillId="6" borderId="13" xfId="1" applyFont="1" applyFill="1" applyBorder="1" applyAlignment="1">
      <alignment horizontal="center" vertical="center" wrapText="1"/>
    </xf>
    <xf numFmtId="176" fontId="19" fillId="0" borderId="5" xfId="3" applyNumberFormat="1" applyFont="1" applyFill="1" applyBorder="1" applyAlignment="1">
      <alignment horizontal="right" vertical="center" wrapText="1"/>
    </xf>
    <xf numFmtId="176" fontId="19" fillId="0" borderId="9" xfId="3" applyNumberFormat="1" applyFont="1" applyFill="1" applyBorder="1" applyAlignment="1">
      <alignment horizontal="right" vertical="center" wrapText="1"/>
    </xf>
    <xf numFmtId="176" fontId="19" fillId="0" borderId="5" xfId="3" applyNumberFormat="1" applyFont="1" applyFill="1" applyBorder="1" applyAlignment="1">
      <alignment horizontal="center" vertical="center" wrapText="1"/>
    </xf>
    <xf numFmtId="176" fontId="19" fillId="0" borderId="9" xfId="3" applyNumberFormat="1" applyFont="1" applyFill="1" applyBorder="1" applyAlignment="1">
      <alignment horizontal="center" vertical="center" wrapText="1"/>
    </xf>
    <xf numFmtId="41" fontId="19" fillId="0" borderId="5" xfId="3" applyFont="1" applyFill="1" applyBorder="1" applyAlignment="1">
      <alignment horizontal="center" vertical="center" wrapText="1"/>
    </xf>
    <xf numFmtId="41" fontId="19" fillId="0" borderId="9" xfId="3" applyFont="1" applyFill="1" applyBorder="1" applyAlignment="1">
      <alignment horizontal="center" vertical="center" wrapText="1"/>
    </xf>
    <xf numFmtId="177" fontId="19" fillId="0" borderId="5" xfId="3" applyNumberFormat="1" applyFont="1" applyFill="1" applyBorder="1" applyAlignment="1">
      <alignment horizontal="right" vertical="center" wrapText="1"/>
    </xf>
    <xf numFmtId="177" fontId="19" fillId="0" borderId="9" xfId="3" applyNumberFormat="1" applyFont="1" applyFill="1" applyBorder="1" applyAlignment="1">
      <alignment horizontal="right" vertical="center" wrapText="1"/>
    </xf>
    <xf numFmtId="41" fontId="20" fillId="7" borderId="1" xfId="3" applyFont="1" applyFill="1" applyBorder="1" applyAlignment="1">
      <alignment horizontal="center" vertical="center" wrapText="1"/>
    </xf>
    <xf numFmtId="41" fontId="20" fillId="5" borderId="1" xfId="3" applyFont="1" applyFill="1" applyBorder="1" applyAlignment="1">
      <alignment horizontal="center" vertical="center" wrapText="1"/>
    </xf>
    <xf numFmtId="41" fontId="19" fillId="0" borderId="8" xfId="3" applyFont="1" applyFill="1" applyBorder="1" applyAlignment="1">
      <alignment horizontal="center" vertical="center" wrapText="1"/>
    </xf>
    <xf numFmtId="41" fontId="19" fillId="5" borderId="1" xfId="3" applyFont="1" applyFill="1" applyBorder="1" applyAlignment="1">
      <alignment horizontal="center" vertical="center" wrapText="1"/>
    </xf>
    <xf numFmtId="41" fontId="19" fillId="0" borderId="1" xfId="3" applyFont="1" applyFill="1" applyBorder="1" applyAlignment="1">
      <alignment horizontal="center" vertical="center" wrapText="1"/>
    </xf>
    <xf numFmtId="41" fontId="22" fillId="0" borderId="0" xfId="3" applyFont="1" applyAlignment="1">
      <alignment horizontal="center" vertical="center"/>
    </xf>
    <xf numFmtId="41" fontId="20" fillId="6" borderId="9" xfId="3" applyFont="1" applyFill="1" applyBorder="1" applyAlignment="1">
      <alignment horizontal="center" vertical="center" wrapText="1"/>
    </xf>
    <xf numFmtId="41" fontId="20" fillId="6" borderId="1" xfId="3" applyFont="1" applyFill="1" applyBorder="1" applyAlignment="1">
      <alignment horizontal="center" vertical="center" wrapText="1"/>
    </xf>
    <xf numFmtId="41" fontId="20" fillId="6" borderId="12" xfId="3" applyFont="1" applyFill="1" applyBorder="1" applyAlignment="1">
      <alignment horizontal="center" vertical="center" wrapText="1"/>
    </xf>
    <xf numFmtId="41" fontId="20" fillId="6" borderId="15" xfId="3" applyFont="1" applyFill="1" applyBorder="1" applyAlignment="1">
      <alignment horizontal="center" vertical="center" wrapText="1"/>
    </xf>
    <xf numFmtId="41" fontId="20" fillId="6" borderId="13" xfId="3" applyFont="1" applyFill="1" applyBorder="1" applyAlignment="1">
      <alignment horizontal="center" vertical="center" wrapText="1"/>
    </xf>
    <xf numFmtId="41" fontId="20" fillId="6" borderId="5" xfId="3" applyFont="1" applyFill="1" applyBorder="1" applyAlignment="1">
      <alignment horizontal="center" vertical="center" wrapText="1"/>
    </xf>
    <xf numFmtId="41" fontId="19" fillId="5" borderId="13" xfId="3" applyFont="1" applyFill="1" applyBorder="1" applyAlignment="1">
      <alignment horizontal="center" vertical="center" wrapText="1"/>
    </xf>
    <xf numFmtId="41" fontId="19" fillId="4" borderId="13" xfId="3" applyFont="1" applyFill="1" applyBorder="1" applyAlignment="1">
      <alignment horizontal="center" vertical="center" wrapText="1"/>
    </xf>
    <xf numFmtId="41" fontId="19" fillId="4" borderId="1" xfId="3" applyFont="1" applyFill="1" applyBorder="1" applyAlignment="1">
      <alignment horizontal="center" vertical="center" wrapText="1"/>
    </xf>
  </cellXfs>
  <cellStyles count="17">
    <cellStyle name="백분율 2" xfId="7"/>
    <cellStyle name="쉼표 [0]" xfId="1" builtinId="6"/>
    <cellStyle name="쉼표 [0] 2" xfId="3"/>
    <cellStyle name="쉼표 [0] 2 2" xfId="8"/>
    <cellStyle name="쉼표 [0] 3" xfId="4"/>
    <cellStyle name="쉼표 [0] 3 2" xfId="9"/>
    <cellStyle name="쉼표 [0] 4" xfId="16"/>
    <cellStyle name="표준" xfId="0" builtinId="0"/>
    <cellStyle name="표준 2" xfId="5"/>
    <cellStyle name="표준 2 2" xfId="10"/>
    <cellStyle name="표준 3" xfId="2"/>
    <cellStyle name="표준 3 2" xfId="11"/>
    <cellStyle name="표준 4" xfId="12"/>
    <cellStyle name="표준 5" xfId="13"/>
    <cellStyle name="표준 6" xfId="14"/>
    <cellStyle name="표준 7" xfId="15"/>
    <cellStyle name="표준 8" xfId="6"/>
  </cellStyles>
  <dxfs count="0"/>
  <tableStyles count="0" defaultTableStyle="TableStyleMedium2" defaultPivotStyle="PivotStyleLight16"/>
  <colors>
    <mruColors>
      <color rgb="FFFDFEDB"/>
      <color rgb="FFFCD8E8"/>
      <color rgb="FFF1F5F9"/>
      <color rgb="FFFBD1E4"/>
      <color rgb="FFFEBEDB"/>
      <color rgb="FFFEC2DB"/>
      <color rgb="FFF3F8C8"/>
      <color rgb="FFF2F7C1"/>
      <color rgb="FFF2F7BF"/>
      <color rgb="FFF0F6B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18</xdr:row>
      <xdr:rowOff>38100</xdr:rowOff>
    </xdr:from>
    <xdr:to>
      <xdr:col>8</xdr:col>
      <xdr:colOff>581025</xdr:colOff>
      <xdr:row>21</xdr:row>
      <xdr:rowOff>114300</xdr:rowOff>
    </xdr:to>
    <xdr:sp macro="" textlink="">
      <xdr:nvSpPr>
        <xdr:cNvPr id="5" name="_x136408928"/>
        <xdr:cNvSpPr>
          <a:spLocks noChangeArrowheads="1"/>
        </xdr:cNvSpPr>
      </xdr:nvSpPr>
      <xdr:spPr bwMode="auto">
        <a:xfrm>
          <a:off x="2390775" y="4714875"/>
          <a:ext cx="4924425" cy="628650"/>
        </a:xfrm>
        <a:prstGeom prst="rect">
          <a:avLst/>
        </a:prstGeom>
        <a:solidFill>
          <a:srgbClr val="FFFFFF"/>
        </a:solidFill>
        <a:ln w="53975" cmpd="sng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ko-KR" altLang="en-US" sz="2800" b="0" i="0" strike="noStrike" baseline="0">
              <a:solidFill>
                <a:srgbClr val="000000"/>
              </a:solidFill>
              <a:latin typeface="HY강M"/>
              <a:ea typeface="HY강M"/>
            </a:rPr>
            <a:t>        </a:t>
          </a:r>
          <a:r>
            <a:rPr lang="ko-KR" altLang="en-US" sz="1800" b="0" i="0" strike="noStrike" baseline="0">
              <a:solidFill>
                <a:srgbClr val="000000"/>
              </a:solidFill>
              <a:latin typeface="+mn-ea"/>
              <a:ea typeface="+mn-ea"/>
            </a:rPr>
            <a:t>미혼모자공동생활가정 스텔라의집</a:t>
          </a:r>
          <a:endParaRPr lang="ko-KR" altLang="en-US" sz="1800" b="0" i="0" strike="noStrike">
            <a:solidFill>
              <a:srgbClr val="000000"/>
            </a:solidFill>
            <a:latin typeface="+mn-ea"/>
            <a:ea typeface="+mn-ea"/>
          </a:endParaRPr>
        </a:p>
      </xdr:txBody>
    </xdr:sp>
    <xdr:clientData/>
  </xdr:twoCellAnchor>
  <xdr:twoCellAnchor>
    <xdr:from>
      <xdr:col>3</xdr:col>
      <xdr:colOff>457200</xdr:colOff>
      <xdr:row>18</xdr:row>
      <xdr:rowOff>76200</xdr:rowOff>
    </xdr:from>
    <xdr:to>
      <xdr:col>4</xdr:col>
      <xdr:colOff>342900</xdr:colOff>
      <xdr:row>21</xdr:row>
      <xdr:rowOff>57150</xdr:rowOff>
    </xdr:to>
    <xdr:pic>
      <xdr:nvPicPr>
        <xdr:cNvPr id="1027" name="_x75449440" descr="EMB0000245c682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95575" y="4752975"/>
          <a:ext cx="571500" cy="5334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R40"/>
  <sheetViews>
    <sheetView tabSelected="1" zoomScale="130" zoomScaleNormal="130" workbookViewId="0">
      <selection activeCell="N31" sqref="N31"/>
    </sheetView>
  </sheetViews>
  <sheetFormatPr defaultRowHeight="13.5" x14ac:dyDescent="0.3"/>
  <cols>
    <col min="1" max="2" width="9" style="1"/>
    <col min="3" max="3" width="11.375" style="1" customWidth="1"/>
    <col min="4" max="4" width="9" style="1"/>
    <col min="5" max="6" width="10.25" style="1" customWidth="1"/>
    <col min="7" max="8" width="14.75" style="1" customWidth="1"/>
    <col min="9" max="10" width="9" style="1"/>
    <col min="11" max="11" width="11.625" style="1" customWidth="1"/>
    <col min="12" max="258" width="9" style="1"/>
    <col min="259" max="259" width="11.375" style="1" customWidth="1"/>
    <col min="260" max="260" width="9" style="1"/>
    <col min="261" max="262" width="10.25" style="1" customWidth="1"/>
    <col min="263" max="264" width="14.75" style="1" customWidth="1"/>
    <col min="265" max="266" width="9" style="1"/>
    <col min="267" max="267" width="11.625" style="1" customWidth="1"/>
    <col min="268" max="514" width="9" style="1"/>
    <col min="515" max="515" width="11.375" style="1" customWidth="1"/>
    <col min="516" max="516" width="9" style="1"/>
    <col min="517" max="518" width="10.25" style="1" customWidth="1"/>
    <col min="519" max="520" width="14.75" style="1" customWidth="1"/>
    <col min="521" max="522" width="9" style="1"/>
    <col min="523" max="523" width="11.625" style="1" customWidth="1"/>
    <col min="524" max="770" width="9" style="1"/>
    <col min="771" max="771" width="11.375" style="1" customWidth="1"/>
    <col min="772" max="772" width="9" style="1"/>
    <col min="773" max="774" width="10.25" style="1" customWidth="1"/>
    <col min="775" max="776" width="14.75" style="1" customWidth="1"/>
    <col min="777" max="778" width="9" style="1"/>
    <col min="779" max="779" width="11.625" style="1" customWidth="1"/>
    <col min="780" max="1026" width="9" style="1"/>
    <col min="1027" max="1027" width="11.375" style="1" customWidth="1"/>
    <col min="1028" max="1028" width="9" style="1"/>
    <col min="1029" max="1030" width="10.25" style="1" customWidth="1"/>
    <col min="1031" max="1032" width="14.75" style="1" customWidth="1"/>
    <col min="1033" max="1034" width="9" style="1"/>
    <col min="1035" max="1035" width="11.625" style="1" customWidth="1"/>
    <col min="1036" max="1282" width="9" style="1"/>
    <col min="1283" max="1283" width="11.375" style="1" customWidth="1"/>
    <col min="1284" max="1284" width="9" style="1"/>
    <col min="1285" max="1286" width="10.25" style="1" customWidth="1"/>
    <col min="1287" max="1288" width="14.75" style="1" customWidth="1"/>
    <col min="1289" max="1290" width="9" style="1"/>
    <col min="1291" max="1291" width="11.625" style="1" customWidth="1"/>
    <col min="1292" max="1538" width="9" style="1"/>
    <col min="1539" max="1539" width="11.375" style="1" customWidth="1"/>
    <col min="1540" max="1540" width="9" style="1"/>
    <col min="1541" max="1542" width="10.25" style="1" customWidth="1"/>
    <col min="1543" max="1544" width="14.75" style="1" customWidth="1"/>
    <col min="1545" max="1546" width="9" style="1"/>
    <col min="1547" max="1547" width="11.625" style="1" customWidth="1"/>
    <col min="1548" max="1794" width="9" style="1"/>
    <col min="1795" max="1795" width="11.375" style="1" customWidth="1"/>
    <col min="1796" max="1796" width="9" style="1"/>
    <col min="1797" max="1798" width="10.25" style="1" customWidth="1"/>
    <col min="1799" max="1800" width="14.75" style="1" customWidth="1"/>
    <col min="1801" max="1802" width="9" style="1"/>
    <col min="1803" max="1803" width="11.625" style="1" customWidth="1"/>
    <col min="1804" max="2050" width="9" style="1"/>
    <col min="2051" max="2051" width="11.375" style="1" customWidth="1"/>
    <col min="2052" max="2052" width="9" style="1"/>
    <col min="2053" max="2054" width="10.25" style="1" customWidth="1"/>
    <col min="2055" max="2056" width="14.75" style="1" customWidth="1"/>
    <col min="2057" max="2058" width="9" style="1"/>
    <col min="2059" max="2059" width="11.625" style="1" customWidth="1"/>
    <col min="2060" max="2306" width="9" style="1"/>
    <col min="2307" max="2307" width="11.375" style="1" customWidth="1"/>
    <col min="2308" max="2308" width="9" style="1"/>
    <col min="2309" max="2310" width="10.25" style="1" customWidth="1"/>
    <col min="2311" max="2312" width="14.75" style="1" customWidth="1"/>
    <col min="2313" max="2314" width="9" style="1"/>
    <col min="2315" max="2315" width="11.625" style="1" customWidth="1"/>
    <col min="2316" max="2562" width="9" style="1"/>
    <col min="2563" max="2563" width="11.375" style="1" customWidth="1"/>
    <col min="2564" max="2564" width="9" style="1"/>
    <col min="2565" max="2566" width="10.25" style="1" customWidth="1"/>
    <col min="2567" max="2568" width="14.75" style="1" customWidth="1"/>
    <col min="2569" max="2570" width="9" style="1"/>
    <col min="2571" max="2571" width="11.625" style="1" customWidth="1"/>
    <col min="2572" max="2818" width="9" style="1"/>
    <col min="2819" max="2819" width="11.375" style="1" customWidth="1"/>
    <col min="2820" max="2820" width="9" style="1"/>
    <col min="2821" max="2822" width="10.25" style="1" customWidth="1"/>
    <col min="2823" max="2824" width="14.75" style="1" customWidth="1"/>
    <col min="2825" max="2826" width="9" style="1"/>
    <col min="2827" max="2827" width="11.625" style="1" customWidth="1"/>
    <col min="2828" max="3074" width="9" style="1"/>
    <col min="3075" max="3075" width="11.375" style="1" customWidth="1"/>
    <col min="3076" max="3076" width="9" style="1"/>
    <col min="3077" max="3078" width="10.25" style="1" customWidth="1"/>
    <col min="3079" max="3080" width="14.75" style="1" customWidth="1"/>
    <col min="3081" max="3082" width="9" style="1"/>
    <col min="3083" max="3083" width="11.625" style="1" customWidth="1"/>
    <col min="3084" max="3330" width="9" style="1"/>
    <col min="3331" max="3331" width="11.375" style="1" customWidth="1"/>
    <col min="3332" max="3332" width="9" style="1"/>
    <col min="3333" max="3334" width="10.25" style="1" customWidth="1"/>
    <col min="3335" max="3336" width="14.75" style="1" customWidth="1"/>
    <col min="3337" max="3338" width="9" style="1"/>
    <col min="3339" max="3339" width="11.625" style="1" customWidth="1"/>
    <col min="3340" max="3586" width="9" style="1"/>
    <col min="3587" max="3587" width="11.375" style="1" customWidth="1"/>
    <col min="3588" max="3588" width="9" style="1"/>
    <col min="3589" max="3590" width="10.25" style="1" customWidth="1"/>
    <col min="3591" max="3592" width="14.75" style="1" customWidth="1"/>
    <col min="3593" max="3594" width="9" style="1"/>
    <col min="3595" max="3595" width="11.625" style="1" customWidth="1"/>
    <col min="3596" max="3842" width="9" style="1"/>
    <col min="3843" max="3843" width="11.375" style="1" customWidth="1"/>
    <col min="3844" max="3844" width="9" style="1"/>
    <col min="3845" max="3846" width="10.25" style="1" customWidth="1"/>
    <col min="3847" max="3848" width="14.75" style="1" customWidth="1"/>
    <col min="3849" max="3850" width="9" style="1"/>
    <col min="3851" max="3851" width="11.625" style="1" customWidth="1"/>
    <col min="3852" max="4098" width="9" style="1"/>
    <col min="4099" max="4099" width="11.375" style="1" customWidth="1"/>
    <col min="4100" max="4100" width="9" style="1"/>
    <col min="4101" max="4102" width="10.25" style="1" customWidth="1"/>
    <col min="4103" max="4104" width="14.75" style="1" customWidth="1"/>
    <col min="4105" max="4106" width="9" style="1"/>
    <col min="4107" max="4107" width="11.625" style="1" customWidth="1"/>
    <col min="4108" max="4354" width="9" style="1"/>
    <col min="4355" max="4355" width="11.375" style="1" customWidth="1"/>
    <col min="4356" max="4356" width="9" style="1"/>
    <col min="4357" max="4358" width="10.25" style="1" customWidth="1"/>
    <col min="4359" max="4360" width="14.75" style="1" customWidth="1"/>
    <col min="4361" max="4362" width="9" style="1"/>
    <col min="4363" max="4363" width="11.625" style="1" customWidth="1"/>
    <col min="4364" max="4610" width="9" style="1"/>
    <col min="4611" max="4611" width="11.375" style="1" customWidth="1"/>
    <col min="4612" max="4612" width="9" style="1"/>
    <col min="4613" max="4614" width="10.25" style="1" customWidth="1"/>
    <col min="4615" max="4616" width="14.75" style="1" customWidth="1"/>
    <col min="4617" max="4618" width="9" style="1"/>
    <col min="4619" max="4619" width="11.625" style="1" customWidth="1"/>
    <col min="4620" max="4866" width="9" style="1"/>
    <col min="4867" max="4867" width="11.375" style="1" customWidth="1"/>
    <col min="4868" max="4868" width="9" style="1"/>
    <col min="4869" max="4870" width="10.25" style="1" customWidth="1"/>
    <col min="4871" max="4872" width="14.75" style="1" customWidth="1"/>
    <col min="4873" max="4874" width="9" style="1"/>
    <col min="4875" max="4875" width="11.625" style="1" customWidth="1"/>
    <col min="4876" max="5122" width="9" style="1"/>
    <col min="5123" max="5123" width="11.375" style="1" customWidth="1"/>
    <col min="5124" max="5124" width="9" style="1"/>
    <col min="5125" max="5126" width="10.25" style="1" customWidth="1"/>
    <col min="5127" max="5128" width="14.75" style="1" customWidth="1"/>
    <col min="5129" max="5130" width="9" style="1"/>
    <col min="5131" max="5131" width="11.625" style="1" customWidth="1"/>
    <col min="5132" max="5378" width="9" style="1"/>
    <col min="5379" max="5379" width="11.375" style="1" customWidth="1"/>
    <col min="5380" max="5380" width="9" style="1"/>
    <col min="5381" max="5382" width="10.25" style="1" customWidth="1"/>
    <col min="5383" max="5384" width="14.75" style="1" customWidth="1"/>
    <col min="5385" max="5386" width="9" style="1"/>
    <col min="5387" max="5387" width="11.625" style="1" customWidth="1"/>
    <col min="5388" max="5634" width="9" style="1"/>
    <col min="5635" max="5635" width="11.375" style="1" customWidth="1"/>
    <col min="5636" max="5636" width="9" style="1"/>
    <col min="5637" max="5638" width="10.25" style="1" customWidth="1"/>
    <col min="5639" max="5640" width="14.75" style="1" customWidth="1"/>
    <col min="5641" max="5642" width="9" style="1"/>
    <col min="5643" max="5643" width="11.625" style="1" customWidth="1"/>
    <col min="5644" max="5890" width="9" style="1"/>
    <col min="5891" max="5891" width="11.375" style="1" customWidth="1"/>
    <col min="5892" max="5892" width="9" style="1"/>
    <col min="5893" max="5894" width="10.25" style="1" customWidth="1"/>
    <col min="5895" max="5896" width="14.75" style="1" customWidth="1"/>
    <col min="5897" max="5898" width="9" style="1"/>
    <col min="5899" max="5899" width="11.625" style="1" customWidth="1"/>
    <col min="5900" max="6146" width="9" style="1"/>
    <col min="6147" max="6147" width="11.375" style="1" customWidth="1"/>
    <col min="6148" max="6148" width="9" style="1"/>
    <col min="6149" max="6150" width="10.25" style="1" customWidth="1"/>
    <col min="6151" max="6152" width="14.75" style="1" customWidth="1"/>
    <col min="6153" max="6154" width="9" style="1"/>
    <col min="6155" max="6155" width="11.625" style="1" customWidth="1"/>
    <col min="6156" max="6402" width="9" style="1"/>
    <col min="6403" max="6403" width="11.375" style="1" customWidth="1"/>
    <col min="6404" max="6404" width="9" style="1"/>
    <col min="6405" max="6406" width="10.25" style="1" customWidth="1"/>
    <col min="6407" max="6408" width="14.75" style="1" customWidth="1"/>
    <col min="6409" max="6410" width="9" style="1"/>
    <col min="6411" max="6411" width="11.625" style="1" customWidth="1"/>
    <col min="6412" max="6658" width="9" style="1"/>
    <col min="6659" max="6659" width="11.375" style="1" customWidth="1"/>
    <col min="6660" max="6660" width="9" style="1"/>
    <col min="6661" max="6662" width="10.25" style="1" customWidth="1"/>
    <col min="6663" max="6664" width="14.75" style="1" customWidth="1"/>
    <col min="6665" max="6666" width="9" style="1"/>
    <col min="6667" max="6667" width="11.625" style="1" customWidth="1"/>
    <col min="6668" max="6914" width="9" style="1"/>
    <col min="6915" max="6915" width="11.375" style="1" customWidth="1"/>
    <col min="6916" max="6916" width="9" style="1"/>
    <col min="6917" max="6918" width="10.25" style="1" customWidth="1"/>
    <col min="6919" max="6920" width="14.75" style="1" customWidth="1"/>
    <col min="6921" max="6922" width="9" style="1"/>
    <col min="6923" max="6923" width="11.625" style="1" customWidth="1"/>
    <col min="6924" max="7170" width="9" style="1"/>
    <col min="7171" max="7171" width="11.375" style="1" customWidth="1"/>
    <col min="7172" max="7172" width="9" style="1"/>
    <col min="7173" max="7174" width="10.25" style="1" customWidth="1"/>
    <col min="7175" max="7176" width="14.75" style="1" customWidth="1"/>
    <col min="7177" max="7178" width="9" style="1"/>
    <col min="7179" max="7179" width="11.625" style="1" customWidth="1"/>
    <col min="7180" max="7426" width="9" style="1"/>
    <col min="7427" max="7427" width="11.375" style="1" customWidth="1"/>
    <col min="7428" max="7428" width="9" style="1"/>
    <col min="7429" max="7430" width="10.25" style="1" customWidth="1"/>
    <col min="7431" max="7432" width="14.75" style="1" customWidth="1"/>
    <col min="7433" max="7434" width="9" style="1"/>
    <col min="7435" max="7435" width="11.625" style="1" customWidth="1"/>
    <col min="7436" max="7682" width="9" style="1"/>
    <col min="7683" max="7683" width="11.375" style="1" customWidth="1"/>
    <col min="7684" max="7684" width="9" style="1"/>
    <col min="7685" max="7686" width="10.25" style="1" customWidth="1"/>
    <col min="7687" max="7688" width="14.75" style="1" customWidth="1"/>
    <col min="7689" max="7690" width="9" style="1"/>
    <col min="7691" max="7691" width="11.625" style="1" customWidth="1"/>
    <col min="7692" max="7938" width="9" style="1"/>
    <col min="7939" max="7939" width="11.375" style="1" customWidth="1"/>
    <col min="7940" max="7940" width="9" style="1"/>
    <col min="7941" max="7942" width="10.25" style="1" customWidth="1"/>
    <col min="7943" max="7944" width="14.75" style="1" customWidth="1"/>
    <col min="7945" max="7946" width="9" style="1"/>
    <col min="7947" max="7947" width="11.625" style="1" customWidth="1"/>
    <col min="7948" max="8194" width="9" style="1"/>
    <col min="8195" max="8195" width="11.375" style="1" customWidth="1"/>
    <col min="8196" max="8196" width="9" style="1"/>
    <col min="8197" max="8198" width="10.25" style="1" customWidth="1"/>
    <col min="8199" max="8200" width="14.75" style="1" customWidth="1"/>
    <col min="8201" max="8202" width="9" style="1"/>
    <col min="8203" max="8203" width="11.625" style="1" customWidth="1"/>
    <col min="8204" max="8450" width="9" style="1"/>
    <col min="8451" max="8451" width="11.375" style="1" customWidth="1"/>
    <col min="8452" max="8452" width="9" style="1"/>
    <col min="8453" max="8454" width="10.25" style="1" customWidth="1"/>
    <col min="8455" max="8456" width="14.75" style="1" customWidth="1"/>
    <col min="8457" max="8458" width="9" style="1"/>
    <col min="8459" max="8459" width="11.625" style="1" customWidth="1"/>
    <col min="8460" max="8706" width="9" style="1"/>
    <col min="8707" max="8707" width="11.375" style="1" customWidth="1"/>
    <col min="8708" max="8708" width="9" style="1"/>
    <col min="8709" max="8710" width="10.25" style="1" customWidth="1"/>
    <col min="8711" max="8712" width="14.75" style="1" customWidth="1"/>
    <col min="8713" max="8714" width="9" style="1"/>
    <col min="8715" max="8715" width="11.625" style="1" customWidth="1"/>
    <col min="8716" max="8962" width="9" style="1"/>
    <col min="8963" max="8963" width="11.375" style="1" customWidth="1"/>
    <col min="8964" max="8964" width="9" style="1"/>
    <col min="8965" max="8966" width="10.25" style="1" customWidth="1"/>
    <col min="8967" max="8968" width="14.75" style="1" customWidth="1"/>
    <col min="8969" max="8970" width="9" style="1"/>
    <col min="8971" max="8971" width="11.625" style="1" customWidth="1"/>
    <col min="8972" max="9218" width="9" style="1"/>
    <col min="9219" max="9219" width="11.375" style="1" customWidth="1"/>
    <col min="9220" max="9220" width="9" style="1"/>
    <col min="9221" max="9222" width="10.25" style="1" customWidth="1"/>
    <col min="9223" max="9224" width="14.75" style="1" customWidth="1"/>
    <col min="9225" max="9226" width="9" style="1"/>
    <col min="9227" max="9227" width="11.625" style="1" customWidth="1"/>
    <col min="9228" max="9474" width="9" style="1"/>
    <col min="9475" max="9475" width="11.375" style="1" customWidth="1"/>
    <col min="9476" max="9476" width="9" style="1"/>
    <col min="9477" max="9478" width="10.25" style="1" customWidth="1"/>
    <col min="9479" max="9480" width="14.75" style="1" customWidth="1"/>
    <col min="9481" max="9482" width="9" style="1"/>
    <col min="9483" max="9483" width="11.625" style="1" customWidth="1"/>
    <col min="9484" max="9730" width="9" style="1"/>
    <col min="9731" max="9731" width="11.375" style="1" customWidth="1"/>
    <col min="9732" max="9732" width="9" style="1"/>
    <col min="9733" max="9734" width="10.25" style="1" customWidth="1"/>
    <col min="9735" max="9736" width="14.75" style="1" customWidth="1"/>
    <col min="9737" max="9738" width="9" style="1"/>
    <col min="9739" max="9739" width="11.625" style="1" customWidth="1"/>
    <col min="9740" max="9986" width="9" style="1"/>
    <col min="9987" max="9987" width="11.375" style="1" customWidth="1"/>
    <col min="9988" max="9988" width="9" style="1"/>
    <col min="9989" max="9990" width="10.25" style="1" customWidth="1"/>
    <col min="9991" max="9992" width="14.75" style="1" customWidth="1"/>
    <col min="9993" max="9994" width="9" style="1"/>
    <col min="9995" max="9995" width="11.625" style="1" customWidth="1"/>
    <col min="9996" max="10242" width="9" style="1"/>
    <col min="10243" max="10243" width="11.375" style="1" customWidth="1"/>
    <col min="10244" max="10244" width="9" style="1"/>
    <col min="10245" max="10246" width="10.25" style="1" customWidth="1"/>
    <col min="10247" max="10248" width="14.75" style="1" customWidth="1"/>
    <col min="10249" max="10250" width="9" style="1"/>
    <col min="10251" max="10251" width="11.625" style="1" customWidth="1"/>
    <col min="10252" max="10498" width="9" style="1"/>
    <col min="10499" max="10499" width="11.375" style="1" customWidth="1"/>
    <col min="10500" max="10500" width="9" style="1"/>
    <col min="10501" max="10502" width="10.25" style="1" customWidth="1"/>
    <col min="10503" max="10504" width="14.75" style="1" customWidth="1"/>
    <col min="10505" max="10506" width="9" style="1"/>
    <col min="10507" max="10507" width="11.625" style="1" customWidth="1"/>
    <col min="10508" max="10754" width="9" style="1"/>
    <col min="10755" max="10755" width="11.375" style="1" customWidth="1"/>
    <col min="10756" max="10756" width="9" style="1"/>
    <col min="10757" max="10758" width="10.25" style="1" customWidth="1"/>
    <col min="10759" max="10760" width="14.75" style="1" customWidth="1"/>
    <col min="10761" max="10762" width="9" style="1"/>
    <col min="10763" max="10763" width="11.625" style="1" customWidth="1"/>
    <col min="10764" max="11010" width="9" style="1"/>
    <col min="11011" max="11011" width="11.375" style="1" customWidth="1"/>
    <col min="11012" max="11012" width="9" style="1"/>
    <col min="11013" max="11014" width="10.25" style="1" customWidth="1"/>
    <col min="11015" max="11016" width="14.75" style="1" customWidth="1"/>
    <col min="11017" max="11018" width="9" style="1"/>
    <col min="11019" max="11019" width="11.625" style="1" customWidth="1"/>
    <col min="11020" max="11266" width="9" style="1"/>
    <col min="11267" max="11267" width="11.375" style="1" customWidth="1"/>
    <col min="11268" max="11268" width="9" style="1"/>
    <col min="11269" max="11270" width="10.25" style="1" customWidth="1"/>
    <col min="11271" max="11272" width="14.75" style="1" customWidth="1"/>
    <col min="11273" max="11274" width="9" style="1"/>
    <col min="11275" max="11275" width="11.625" style="1" customWidth="1"/>
    <col min="11276" max="11522" width="9" style="1"/>
    <col min="11523" max="11523" width="11.375" style="1" customWidth="1"/>
    <col min="11524" max="11524" width="9" style="1"/>
    <col min="11525" max="11526" width="10.25" style="1" customWidth="1"/>
    <col min="11527" max="11528" width="14.75" style="1" customWidth="1"/>
    <col min="11529" max="11530" width="9" style="1"/>
    <col min="11531" max="11531" width="11.625" style="1" customWidth="1"/>
    <col min="11532" max="11778" width="9" style="1"/>
    <col min="11779" max="11779" width="11.375" style="1" customWidth="1"/>
    <col min="11780" max="11780" width="9" style="1"/>
    <col min="11781" max="11782" width="10.25" style="1" customWidth="1"/>
    <col min="11783" max="11784" width="14.75" style="1" customWidth="1"/>
    <col min="11785" max="11786" width="9" style="1"/>
    <col min="11787" max="11787" width="11.625" style="1" customWidth="1"/>
    <col min="11788" max="12034" width="9" style="1"/>
    <col min="12035" max="12035" width="11.375" style="1" customWidth="1"/>
    <col min="12036" max="12036" width="9" style="1"/>
    <col min="12037" max="12038" width="10.25" style="1" customWidth="1"/>
    <col min="12039" max="12040" width="14.75" style="1" customWidth="1"/>
    <col min="12041" max="12042" width="9" style="1"/>
    <col min="12043" max="12043" width="11.625" style="1" customWidth="1"/>
    <col min="12044" max="12290" width="9" style="1"/>
    <col min="12291" max="12291" width="11.375" style="1" customWidth="1"/>
    <col min="12292" max="12292" width="9" style="1"/>
    <col min="12293" max="12294" width="10.25" style="1" customWidth="1"/>
    <col min="12295" max="12296" width="14.75" style="1" customWidth="1"/>
    <col min="12297" max="12298" width="9" style="1"/>
    <col min="12299" max="12299" width="11.625" style="1" customWidth="1"/>
    <col min="12300" max="12546" width="9" style="1"/>
    <col min="12547" max="12547" width="11.375" style="1" customWidth="1"/>
    <col min="12548" max="12548" width="9" style="1"/>
    <col min="12549" max="12550" width="10.25" style="1" customWidth="1"/>
    <col min="12551" max="12552" width="14.75" style="1" customWidth="1"/>
    <col min="12553" max="12554" width="9" style="1"/>
    <col min="12555" max="12555" width="11.625" style="1" customWidth="1"/>
    <col min="12556" max="12802" width="9" style="1"/>
    <col min="12803" max="12803" width="11.375" style="1" customWidth="1"/>
    <col min="12804" max="12804" width="9" style="1"/>
    <col min="12805" max="12806" width="10.25" style="1" customWidth="1"/>
    <col min="12807" max="12808" width="14.75" style="1" customWidth="1"/>
    <col min="12809" max="12810" width="9" style="1"/>
    <col min="12811" max="12811" width="11.625" style="1" customWidth="1"/>
    <col min="12812" max="13058" width="9" style="1"/>
    <col min="13059" max="13059" width="11.375" style="1" customWidth="1"/>
    <col min="13060" max="13060" width="9" style="1"/>
    <col min="13061" max="13062" width="10.25" style="1" customWidth="1"/>
    <col min="13063" max="13064" width="14.75" style="1" customWidth="1"/>
    <col min="13065" max="13066" width="9" style="1"/>
    <col min="13067" max="13067" width="11.625" style="1" customWidth="1"/>
    <col min="13068" max="13314" width="9" style="1"/>
    <col min="13315" max="13315" width="11.375" style="1" customWidth="1"/>
    <col min="13316" max="13316" width="9" style="1"/>
    <col min="13317" max="13318" width="10.25" style="1" customWidth="1"/>
    <col min="13319" max="13320" width="14.75" style="1" customWidth="1"/>
    <col min="13321" max="13322" width="9" style="1"/>
    <col min="13323" max="13323" width="11.625" style="1" customWidth="1"/>
    <col min="13324" max="13570" width="9" style="1"/>
    <col min="13571" max="13571" width="11.375" style="1" customWidth="1"/>
    <col min="13572" max="13572" width="9" style="1"/>
    <col min="13573" max="13574" width="10.25" style="1" customWidth="1"/>
    <col min="13575" max="13576" width="14.75" style="1" customWidth="1"/>
    <col min="13577" max="13578" width="9" style="1"/>
    <col min="13579" max="13579" width="11.625" style="1" customWidth="1"/>
    <col min="13580" max="13826" width="9" style="1"/>
    <col min="13827" max="13827" width="11.375" style="1" customWidth="1"/>
    <col min="13828" max="13828" width="9" style="1"/>
    <col min="13829" max="13830" width="10.25" style="1" customWidth="1"/>
    <col min="13831" max="13832" width="14.75" style="1" customWidth="1"/>
    <col min="13833" max="13834" width="9" style="1"/>
    <col min="13835" max="13835" width="11.625" style="1" customWidth="1"/>
    <col min="13836" max="14082" width="9" style="1"/>
    <col min="14083" max="14083" width="11.375" style="1" customWidth="1"/>
    <col min="14084" max="14084" width="9" style="1"/>
    <col min="14085" max="14086" width="10.25" style="1" customWidth="1"/>
    <col min="14087" max="14088" width="14.75" style="1" customWidth="1"/>
    <col min="14089" max="14090" width="9" style="1"/>
    <col min="14091" max="14091" width="11.625" style="1" customWidth="1"/>
    <col min="14092" max="14338" width="9" style="1"/>
    <col min="14339" max="14339" width="11.375" style="1" customWidth="1"/>
    <col min="14340" max="14340" width="9" style="1"/>
    <col min="14341" max="14342" width="10.25" style="1" customWidth="1"/>
    <col min="14343" max="14344" width="14.75" style="1" customWidth="1"/>
    <col min="14345" max="14346" width="9" style="1"/>
    <col min="14347" max="14347" width="11.625" style="1" customWidth="1"/>
    <col min="14348" max="14594" width="9" style="1"/>
    <col min="14595" max="14595" width="11.375" style="1" customWidth="1"/>
    <col min="14596" max="14596" width="9" style="1"/>
    <col min="14597" max="14598" width="10.25" style="1" customWidth="1"/>
    <col min="14599" max="14600" width="14.75" style="1" customWidth="1"/>
    <col min="14601" max="14602" width="9" style="1"/>
    <col min="14603" max="14603" width="11.625" style="1" customWidth="1"/>
    <col min="14604" max="14850" width="9" style="1"/>
    <col min="14851" max="14851" width="11.375" style="1" customWidth="1"/>
    <col min="14852" max="14852" width="9" style="1"/>
    <col min="14853" max="14854" width="10.25" style="1" customWidth="1"/>
    <col min="14855" max="14856" width="14.75" style="1" customWidth="1"/>
    <col min="14857" max="14858" width="9" style="1"/>
    <col min="14859" max="14859" width="11.625" style="1" customWidth="1"/>
    <col min="14860" max="15106" width="9" style="1"/>
    <col min="15107" max="15107" width="11.375" style="1" customWidth="1"/>
    <col min="15108" max="15108" width="9" style="1"/>
    <col min="15109" max="15110" width="10.25" style="1" customWidth="1"/>
    <col min="15111" max="15112" width="14.75" style="1" customWidth="1"/>
    <col min="15113" max="15114" width="9" style="1"/>
    <col min="15115" max="15115" width="11.625" style="1" customWidth="1"/>
    <col min="15116" max="15362" width="9" style="1"/>
    <col min="15363" max="15363" width="11.375" style="1" customWidth="1"/>
    <col min="15364" max="15364" width="9" style="1"/>
    <col min="15365" max="15366" width="10.25" style="1" customWidth="1"/>
    <col min="15367" max="15368" width="14.75" style="1" customWidth="1"/>
    <col min="15369" max="15370" width="9" style="1"/>
    <col min="15371" max="15371" width="11.625" style="1" customWidth="1"/>
    <col min="15372" max="15618" width="9" style="1"/>
    <col min="15619" max="15619" width="11.375" style="1" customWidth="1"/>
    <col min="15620" max="15620" width="9" style="1"/>
    <col min="15621" max="15622" width="10.25" style="1" customWidth="1"/>
    <col min="15623" max="15624" width="14.75" style="1" customWidth="1"/>
    <col min="15625" max="15626" width="9" style="1"/>
    <col min="15627" max="15627" width="11.625" style="1" customWidth="1"/>
    <col min="15628" max="15874" width="9" style="1"/>
    <col min="15875" max="15875" width="11.375" style="1" customWidth="1"/>
    <col min="15876" max="15876" width="9" style="1"/>
    <col min="15877" max="15878" width="10.25" style="1" customWidth="1"/>
    <col min="15879" max="15880" width="14.75" style="1" customWidth="1"/>
    <col min="15881" max="15882" width="9" style="1"/>
    <col min="15883" max="15883" width="11.625" style="1" customWidth="1"/>
    <col min="15884" max="16130" width="9" style="1"/>
    <col min="16131" max="16131" width="11.375" style="1" customWidth="1"/>
    <col min="16132" max="16132" width="9" style="1"/>
    <col min="16133" max="16134" width="10.25" style="1" customWidth="1"/>
    <col min="16135" max="16136" width="14.75" style="1" customWidth="1"/>
    <col min="16137" max="16138" width="9" style="1"/>
    <col min="16139" max="16139" width="11.625" style="1" customWidth="1"/>
    <col min="16140" max="16384" width="9" style="1"/>
  </cols>
  <sheetData>
    <row r="4" spans="2:8" ht="29.25" customHeight="1" x14ac:dyDescent="0.3">
      <c r="B4" s="99" t="s">
        <v>165</v>
      </c>
      <c r="C4" s="99"/>
      <c r="D4" s="99"/>
      <c r="E4" s="99"/>
    </row>
    <row r="6" spans="2:8" ht="17.25" x14ac:dyDescent="0.3">
      <c r="C6" s="2" t="s">
        <v>0</v>
      </c>
    </row>
    <row r="10" spans="2:8" ht="42.75" customHeight="1" x14ac:dyDescent="0.3">
      <c r="E10" s="100" t="s">
        <v>42</v>
      </c>
      <c r="F10" s="100"/>
      <c r="G10" s="100"/>
      <c r="H10" s="100"/>
    </row>
    <row r="11" spans="2:8" ht="42.75" customHeight="1" x14ac:dyDescent="0.3">
      <c r="E11" s="100" t="s">
        <v>166</v>
      </c>
      <c r="F11" s="100"/>
      <c r="G11" s="100"/>
      <c r="H11" s="100"/>
    </row>
    <row r="13" spans="2:8" ht="26.25" x14ac:dyDescent="0.3">
      <c r="E13" s="94" t="s">
        <v>1</v>
      </c>
      <c r="F13" s="94"/>
      <c r="G13" s="98">
        <v>602215000</v>
      </c>
      <c r="H13" s="94"/>
    </row>
    <row r="14" spans="2:8" ht="26.25" x14ac:dyDescent="0.3">
      <c r="E14" s="94" t="s">
        <v>2</v>
      </c>
      <c r="F14" s="94"/>
      <c r="G14" s="98">
        <v>602215000</v>
      </c>
      <c r="H14" s="94"/>
    </row>
    <row r="15" spans="2:8" ht="32.25" customHeight="1" x14ac:dyDescent="0.3">
      <c r="E15" s="94" t="s">
        <v>3</v>
      </c>
      <c r="F15" s="94"/>
      <c r="G15" s="94"/>
      <c r="H15" s="94"/>
    </row>
    <row r="16" spans="2:8" ht="13.5" customHeight="1" x14ac:dyDescent="0.3"/>
    <row r="17" spans="1:18" ht="13.5" customHeight="1" x14ac:dyDescent="0.3"/>
    <row r="18" spans="1:18" ht="16.5" x14ac:dyDescent="0.3">
      <c r="D18"/>
    </row>
    <row r="19" spans="1:18" ht="16.5" x14ac:dyDescent="0.3">
      <c r="D19"/>
    </row>
    <row r="21" spans="1:18" ht="13.5" customHeight="1" x14ac:dyDescent="0.3"/>
    <row r="22" spans="1:18" ht="13.5" customHeight="1" x14ac:dyDescent="0.3"/>
    <row r="23" spans="1:18" ht="13.5" customHeight="1" x14ac:dyDescent="0.3"/>
    <row r="27" spans="1:18" ht="36" customHeight="1" x14ac:dyDescent="0.3"/>
    <row r="28" spans="1:18" ht="51.75" customHeight="1" x14ac:dyDescent="0.3">
      <c r="A28" s="95" t="s">
        <v>4</v>
      </c>
      <c r="B28" s="95"/>
      <c r="C28" s="95"/>
      <c r="D28" s="95"/>
      <c r="E28" s="95"/>
      <c r="F28" s="95"/>
      <c r="G28" s="95"/>
      <c r="H28" s="95"/>
      <c r="I28" s="95"/>
      <c r="J28" s="95"/>
      <c r="K28" s="95"/>
    </row>
    <row r="29" spans="1:18" ht="21.75" customHeight="1" x14ac:dyDescent="0.3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</row>
    <row r="30" spans="1:18" ht="33" customHeight="1" x14ac:dyDescent="0.3">
      <c r="A30" s="96" t="s">
        <v>167</v>
      </c>
      <c r="B30" s="97"/>
      <c r="C30" s="97"/>
      <c r="D30" s="97"/>
      <c r="E30" s="97"/>
      <c r="F30" s="97"/>
      <c r="G30" s="97"/>
      <c r="H30" s="97"/>
      <c r="I30" s="97"/>
      <c r="J30" s="97"/>
      <c r="K30" s="97"/>
      <c r="R30" s="1" t="s">
        <v>41</v>
      </c>
    </row>
    <row r="31" spans="1:18" ht="141" customHeight="1" x14ac:dyDescent="0.3">
      <c r="A31" s="92" t="s">
        <v>194</v>
      </c>
      <c r="B31" s="93"/>
      <c r="C31" s="93"/>
      <c r="D31" s="93"/>
      <c r="E31" s="93"/>
      <c r="F31" s="93"/>
      <c r="G31" s="93"/>
      <c r="H31" s="93"/>
      <c r="I31" s="93"/>
      <c r="J31" s="93"/>
      <c r="K31" s="93"/>
    </row>
    <row r="32" spans="1:18" ht="0.75" customHeight="1" x14ac:dyDescent="0.3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</row>
    <row r="33" spans="1:11" ht="33" customHeight="1" x14ac:dyDescent="0.3">
      <c r="A33" s="96" t="s">
        <v>5</v>
      </c>
      <c r="B33" s="97"/>
      <c r="C33" s="97"/>
      <c r="D33" s="97"/>
      <c r="E33" s="97"/>
      <c r="F33" s="97"/>
      <c r="G33" s="97"/>
      <c r="H33" s="97"/>
      <c r="I33" s="97"/>
      <c r="J33" s="97"/>
      <c r="K33" s="97"/>
    </row>
    <row r="34" spans="1:11" ht="141" customHeight="1" x14ac:dyDescent="0.3">
      <c r="A34" s="92" t="s">
        <v>6</v>
      </c>
      <c r="B34" s="93"/>
      <c r="C34" s="93"/>
      <c r="D34" s="93"/>
      <c r="E34" s="93"/>
      <c r="F34" s="93"/>
      <c r="G34" s="93"/>
      <c r="H34" s="93"/>
      <c r="I34" s="93"/>
      <c r="J34" s="93"/>
      <c r="K34" s="93"/>
    </row>
    <row r="35" spans="1:11" ht="33" customHeight="1" x14ac:dyDescent="0.3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</row>
    <row r="36" spans="1:11" ht="33" customHeight="1" x14ac:dyDescent="0.3"/>
    <row r="37" spans="1:11" ht="33" customHeight="1" x14ac:dyDescent="0.3"/>
    <row r="38" spans="1:11" ht="33" customHeight="1" x14ac:dyDescent="0.3"/>
    <row r="39" spans="1:11" ht="33" customHeight="1" x14ac:dyDescent="0.3"/>
    <row r="40" spans="1:11" ht="33" customHeight="1" x14ac:dyDescent="0.3"/>
  </sheetData>
  <mergeCells count="13">
    <mergeCell ref="E14:F14"/>
    <mergeCell ref="G14:H14"/>
    <mergeCell ref="B4:E4"/>
    <mergeCell ref="E10:H10"/>
    <mergeCell ref="E11:H11"/>
    <mergeCell ref="E13:F13"/>
    <mergeCell ref="G13:H13"/>
    <mergeCell ref="A34:K34"/>
    <mergeCell ref="E15:H15"/>
    <mergeCell ref="A28:K28"/>
    <mergeCell ref="A30:K30"/>
    <mergeCell ref="A31:K31"/>
    <mergeCell ref="A33:K33"/>
  </mergeCells>
  <phoneticPr fontId="4" type="noConversion"/>
  <pageMargins left="0.78740157480314965" right="0.70866141732283472" top="0.74803149606299213" bottom="0.74803149606299213" header="0.31496062992125984" footer="0.31496062992125984"/>
  <pageSetup paperSize="9" orientation="landscape" r:id="rId1"/>
  <rowBreaks count="1" manualBreakCount="1">
    <brk id="25" max="10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view="pageBreakPreview" zoomScale="130" zoomScaleNormal="100" zoomScaleSheetLayoutView="130" workbookViewId="0">
      <selection activeCell="H13" sqref="H13"/>
    </sheetView>
  </sheetViews>
  <sheetFormatPr defaultRowHeight="16.5" x14ac:dyDescent="0.3"/>
  <cols>
    <col min="1" max="1" width="7.5" bestFit="1" customWidth="1"/>
    <col min="2" max="2" width="7.625" customWidth="1"/>
    <col min="3" max="3" width="13.25" customWidth="1"/>
    <col min="4" max="4" width="15.625" customWidth="1"/>
    <col min="5" max="5" width="13.625" customWidth="1"/>
    <col min="6" max="6" width="8.5" style="13" customWidth="1"/>
    <col min="7" max="7" width="14.375" style="13" customWidth="1"/>
    <col min="8" max="8" width="13.125" customWidth="1"/>
    <col min="9" max="9" width="15.875" customWidth="1"/>
    <col min="10" max="10" width="16" customWidth="1"/>
  </cols>
  <sheetData>
    <row r="1" spans="1:12" ht="69" customHeight="1" x14ac:dyDescent="0.3">
      <c r="A1" s="119" t="s">
        <v>168</v>
      </c>
      <c r="B1" s="119"/>
      <c r="C1" s="119"/>
      <c r="D1" s="119"/>
      <c r="E1" s="119"/>
      <c r="F1" s="119"/>
      <c r="G1" s="119"/>
      <c r="H1" s="119"/>
      <c r="I1" s="119"/>
      <c r="J1" s="119"/>
    </row>
    <row r="2" spans="1:12" s="6" customFormat="1" ht="19.5" customHeight="1" x14ac:dyDescent="0.3">
      <c r="A2" s="120" t="s">
        <v>7</v>
      </c>
      <c r="B2" s="120" t="s">
        <v>8</v>
      </c>
      <c r="C2" s="120" t="s">
        <v>45</v>
      </c>
      <c r="D2" s="120"/>
      <c r="E2" s="122"/>
      <c r="F2" s="123" t="s">
        <v>7</v>
      </c>
      <c r="G2" s="125" t="s">
        <v>46</v>
      </c>
      <c r="H2" s="127" t="s">
        <v>47</v>
      </c>
      <c r="I2" s="127"/>
      <c r="J2" s="127"/>
    </row>
    <row r="3" spans="1:12" s="6" customFormat="1" ht="34.5" customHeight="1" thickBot="1" x14ac:dyDescent="0.35">
      <c r="A3" s="121"/>
      <c r="B3" s="121"/>
      <c r="C3" s="78" t="s">
        <v>171</v>
      </c>
      <c r="D3" s="78" t="s">
        <v>172</v>
      </c>
      <c r="E3" s="84" t="s">
        <v>43</v>
      </c>
      <c r="F3" s="124"/>
      <c r="G3" s="126"/>
      <c r="H3" s="88" t="s">
        <v>171</v>
      </c>
      <c r="I3" s="88" t="s">
        <v>172</v>
      </c>
      <c r="J3" s="84" t="s">
        <v>43</v>
      </c>
    </row>
    <row r="4" spans="1:12" s="7" customFormat="1" ht="39" customHeight="1" thickTop="1" x14ac:dyDescent="0.3">
      <c r="A4" s="115" t="s">
        <v>48</v>
      </c>
      <c r="B4" s="115"/>
      <c r="C4" s="63">
        <f>C5+C7+C9+C10+C12</f>
        <v>715691418</v>
      </c>
      <c r="D4" s="63">
        <f>D5+D7+D9+D10+D12</f>
        <v>602215000</v>
      </c>
      <c r="E4" s="85">
        <f>D4-C4</f>
        <v>-113476418</v>
      </c>
      <c r="F4" s="116" t="s">
        <v>44</v>
      </c>
      <c r="G4" s="117"/>
      <c r="H4" s="64">
        <f>H5+H9+H10</f>
        <v>715691418</v>
      </c>
      <c r="I4" s="64">
        <f>I5+I9+I10</f>
        <v>602215000</v>
      </c>
      <c r="J4" s="64">
        <f>SUM(I4-H4)</f>
        <v>-113476418</v>
      </c>
    </row>
    <row r="5" spans="1:12" s="6" customFormat="1" ht="36.75" customHeight="1" x14ac:dyDescent="0.3">
      <c r="A5" s="114" t="s">
        <v>9</v>
      </c>
      <c r="B5" s="114"/>
      <c r="C5" s="118">
        <v>345505890</v>
      </c>
      <c r="D5" s="118">
        <v>354195000</v>
      </c>
      <c r="E5" s="109">
        <f t="shared" ref="E5:E12" si="0">D5-C5</f>
        <v>8689110</v>
      </c>
      <c r="F5" s="101" t="s">
        <v>10</v>
      </c>
      <c r="G5" s="102"/>
      <c r="H5" s="10">
        <v>255494063</v>
      </c>
      <c r="I5" s="10">
        <v>258102000</v>
      </c>
      <c r="J5" s="8">
        <f t="shared" ref="J5:J13" si="1">I5-H5</f>
        <v>2607937</v>
      </c>
    </row>
    <row r="6" spans="1:12" s="6" customFormat="1" ht="36.75" customHeight="1" x14ac:dyDescent="0.3">
      <c r="A6" s="114"/>
      <c r="B6" s="114"/>
      <c r="C6" s="118"/>
      <c r="D6" s="118"/>
      <c r="E6" s="110"/>
      <c r="F6" s="101" t="s">
        <v>11</v>
      </c>
      <c r="G6" s="9" t="s">
        <v>12</v>
      </c>
      <c r="H6" s="10">
        <v>195558020</v>
      </c>
      <c r="I6" s="10">
        <v>207182000</v>
      </c>
      <c r="J6" s="8">
        <f t="shared" si="1"/>
        <v>11623980</v>
      </c>
      <c r="L6" s="19"/>
    </row>
    <row r="7" spans="1:12" s="6" customFormat="1" ht="36.75" customHeight="1" x14ac:dyDescent="0.3">
      <c r="A7" s="114" t="s">
        <v>13</v>
      </c>
      <c r="B7" s="114"/>
      <c r="C7" s="118">
        <v>135000000</v>
      </c>
      <c r="D7" s="118">
        <v>100000000</v>
      </c>
      <c r="E7" s="109">
        <f t="shared" si="0"/>
        <v>-35000000</v>
      </c>
      <c r="F7" s="101"/>
      <c r="G7" s="9" t="s">
        <v>14</v>
      </c>
      <c r="H7" s="10">
        <v>7400000</v>
      </c>
      <c r="I7" s="10">
        <v>7000000</v>
      </c>
      <c r="J7" s="8">
        <f t="shared" si="1"/>
        <v>-400000</v>
      </c>
    </row>
    <row r="8" spans="1:12" s="6" customFormat="1" ht="36.75" customHeight="1" x14ac:dyDescent="0.3">
      <c r="A8" s="114"/>
      <c r="B8" s="114"/>
      <c r="C8" s="118"/>
      <c r="D8" s="118"/>
      <c r="E8" s="110"/>
      <c r="F8" s="101"/>
      <c r="G8" s="9" t="s">
        <v>15</v>
      </c>
      <c r="H8" s="10">
        <v>52536043</v>
      </c>
      <c r="I8" s="10">
        <v>43920000</v>
      </c>
      <c r="J8" s="8">
        <f t="shared" si="1"/>
        <v>-8616043</v>
      </c>
    </row>
    <row r="9" spans="1:12" s="6" customFormat="1" ht="36.75" customHeight="1" x14ac:dyDescent="0.3">
      <c r="A9" s="114" t="s">
        <v>16</v>
      </c>
      <c r="B9" s="114"/>
      <c r="C9" s="87">
        <v>5000000</v>
      </c>
      <c r="D9" s="77">
        <v>3000000</v>
      </c>
      <c r="E9" s="86">
        <f t="shared" si="0"/>
        <v>-2000000</v>
      </c>
      <c r="F9" s="101" t="s">
        <v>17</v>
      </c>
      <c r="G9" s="102"/>
      <c r="H9" s="10">
        <v>63023000</v>
      </c>
      <c r="I9" s="10">
        <v>27500000</v>
      </c>
      <c r="J9" s="8">
        <f t="shared" si="1"/>
        <v>-35523000</v>
      </c>
    </row>
    <row r="10" spans="1:12" s="6" customFormat="1" ht="36.75" customHeight="1" x14ac:dyDescent="0.3">
      <c r="A10" s="103" t="s">
        <v>18</v>
      </c>
      <c r="B10" s="104"/>
      <c r="C10" s="107">
        <v>229945528</v>
      </c>
      <c r="D10" s="107">
        <v>144900000</v>
      </c>
      <c r="E10" s="109">
        <f>D10-C10</f>
        <v>-85045528</v>
      </c>
      <c r="F10" s="101" t="s">
        <v>19</v>
      </c>
      <c r="G10" s="102"/>
      <c r="H10" s="10">
        <v>397174355</v>
      </c>
      <c r="I10" s="10">
        <v>316613000</v>
      </c>
      <c r="J10" s="8">
        <f t="shared" si="1"/>
        <v>-80561355</v>
      </c>
    </row>
    <row r="11" spans="1:12" s="6" customFormat="1" ht="36.75" customHeight="1" x14ac:dyDescent="0.3">
      <c r="A11" s="105"/>
      <c r="B11" s="106"/>
      <c r="C11" s="108"/>
      <c r="D11" s="108"/>
      <c r="E11" s="110"/>
      <c r="F11" s="111" t="s">
        <v>20</v>
      </c>
      <c r="G11" s="58" t="s">
        <v>15</v>
      </c>
      <c r="H11" s="10">
        <v>82941180</v>
      </c>
      <c r="I11" s="10">
        <v>75760000</v>
      </c>
      <c r="J11" s="8">
        <f t="shared" si="1"/>
        <v>-7181180</v>
      </c>
    </row>
    <row r="12" spans="1:12" s="6" customFormat="1" ht="36.75" customHeight="1" x14ac:dyDescent="0.3">
      <c r="A12" s="114" t="s">
        <v>71</v>
      </c>
      <c r="B12" s="114"/>
      <c r="C12" s="107">
        <v>240000</v>
      </c>
      <c r="D12" s="107">
        <v>120000</v>
      </c>
      <c r="E12" s="109">
        <f t="shared" si="0"/>
        <v>-120000</v>
      </c>
      <c r="F12" s="112"/>
      <c r="G12" s="58" t="s">
        <v>21</v>
      </c>
      <c r="H12" s="10">
        <v>314175935</v>
      </c>
      <c r="I12" s="10">
        <v>240553000</v>
      </c>
      <c r="J12" s="8">
        <f t="shared" si="1"/>
        <v>-73622935</v>
      </c>
    </row>
    <row r="13" spans="1:12" s="6" customFormat="1" ht="36.75" customHeight="1" x14ac:dyDescent="0.3">
      <c r="A13" s="114"/>
      <c r="B13" s="114"/>
      <c r="C13" s="108"/>
      <c r="D13" s="108"/>
      <c r="E13" s="110"/>
      <c r="F13" s="113"/>
      <c r="G13" s="58" t="s">
        <v>157</v>
      </c>
      <c r="H13" s="10">
        <v>57240</v>
      </c>
      <c r="I13" s="10">
        <v>300000</v>
      </c>
      <c r="J13" s="8">
        <f t="shared" si="1"/>
        <v>242760</v>
      </c>
    </row>
    <row r="14" spans="1:12" s="6" customFormat="1" ht="36" customHeight="1" x14ac:dyDescent="0.3">
      <c r="A14" s="16"/>
      <c r="B14" s="16"/>
      <c r="C14" s="17"/>
      <c r="D14" s="17"/>
      <c r="E14" s="18"/>
      <c r="F14" s="59"/>
      <c r="G14" s="60"/>
      <c r="H14" s="61"/>
      <c r="I14" s="61"/>
      <c r="J14" s="62"/>
    </row>
    <row r="15" spans="1:12" s="6" customFormat="1" ht="12" x14ac:dyDescent="0.3">
      <c r="A15" s="11"/>
      <c r="B15" s="11"/>
      <c r="C15" s="11"/>
      <c r="D15" s="11"/>
      <c r="E15" s="11"/>
      <c r="F15" s="12"/>
      <c r="G15" s="12"/>
    </row>
    <row r="16" spans="1:12" s="6" customFormat="1" ht="9.75" customHeight="1" x14ac:dyDescent="0.3">
      <c r="A16" s="11"/>
      <c r="B16" s="11"/>
      <c r="C16" s="11"/>
      <c r="D16" s="11"/>
      <c r="E16" s="11"/>
      <c r="F16" s="12"/>
      <c r="G16" s="12"/>
    </row>
    <row r="17" spans="6:10" s="6" customFormat="1" ht="9.75" x14ac:dyDescent="0.3">
      <c r="F17" s="12"/>
      <c r="G17" s="12"/>
    </row>
    <row r="18" spans="6:10" s="6" customFormat="1" ht="9.75" x14ac:dyDescent="0.3">
      <c r="F18" s="12"/>
      <c r="G18" s="12"/>
    </row>
    <row r="19" spans="6:10" s="6" customFormat="1" ht="9.75" customHeight="1" x14ac:dyDescent="0.3">
      <c r="F19" s="12"/>
      <c r="G19" s="12"/>
      <c r="H19" s="6" t="s">
        <v>22</v>
      </c>
    </row>
    <row r="20" spans="6:10" s="6" customFormat="1" ht="9.75" x14ac:dyDescent="0.3">
      <c r="F20" s="12"/>
      <c r="G20" s="12"/>
    </row>
    <row r="21" spans="6:10" s="6" customFormat="1" ht="9.75" x14ac:dyDescent="0.3">
      <c r="F21" s="12"/>
      <c r="G21" s="12"/>
    </row>
    <row r="22" spans="6:10" s="6" customFormat="1" ht="9.75" x14ac:dyDescent="0.3">
      <c r="F22" s="12"/>
      <c r="G22" s="12"/>
    </row>
    <row r="23" spans="6:10" s="6" customFormat="1" ht="9.75" customHeight="1" x14ac:dyDescent="0.3">
      <c r="F23" s="12"/>
      <c r="G23" s="12"/>
    </row>
    <row r="24" spans="6:10" s="6" customFormat="1" ht="9.75" x14ac:dyDescent="0.3">
      <c r="F24" s="12"/>
      <c r="G24" s="12"/>
    </row>
    <row r="25" spans="6:10" s="6" customFormat="1" ht="9.75" x14ac:dyDescent="0.3">
      <c r="F25" s="12"/>
      <c r="G25" s="12"/>
    </row>
    <row r="26" spans="6:10" s="6" customFormat="1" ht="9.75" x14ac:dyDescent="0.3">
      <c r="F26" s="12"/>
      <c r="G26" s="12"/>
    </row>
    <row r="27" spans="6:10" s="6" customFormat="1" ht="9.75" customHeight="1" x14ac:dyDescent="0.3">
      <c r="F27" s="12"/>
      <c r="G27" s="12"/>
    </row>
    <row r="28" spans="6:10" s="6" customFormat="1" ht="9.75" x14ac:dyDescent="0.3">
      <c r="F28" s="12"/>
      <c r="G28" s="12"/>
    </row>
    <row r="29" spans="6:10" s="6" customFormat="1" x14ac:dyDescent="0.3">
      <c r="F29" s="13"/>
      <c r="G29" s="13"/>
      <c r="H29"/>
      <c r="I29"/>
      <c r="J29"/>
    </row>
    <row r="30" spans="6:10" s="6" customFormat="1" x14ac:dyDescent="0.3">
      <c r="F30" s="13"/>
      <c r="G30" s="13"/>
      <c r="H30"/>
      <c r="I30"/>
      <c r="J30"/>
    </row>
    <row r="31" spans="6:10" s="6" customFormat="1" x14ac:dyDescent="0.3">
      <c r="F31" s="13"/>
      <c r="G31" s="13"/>
      <c r="H31"/>
      <c r="I31"/>
      <c r="J31"/>
    </row>
    <row r="32" spans="6:10" s="6" customFormat="1" x14ac:dyDescent="0.3">
      <c r="F32" s="13"/>
      <c r="G32" s="13"/>
      <c r="H32"/>
      <c r="I32"/>
      <c r="J32"/>
    </row>
    <row r="33" spans="1:10" s="6" customFormat="1" x14ac:dyDescent="0.3">
      <c r="F33" s="13"/>
      <c r="G33" s="13"/>
      <c r="H33"/>
      <c r="I33"/>
      <c r="J33"/>
    </row>
    <row r="34" spans="1:10" s="6" customFormat="1" x14ac:dyDescent="0.3">
      <c r="F34" s="13"/>
      <c r="G34" s="13"/>
      <c r="H34"/>
      <c r="I34"/>
      <c r="J34"/>
    </row>
    <row r="35" spans="1:10" s="6" customFormat="1" x14ac:dyDescent="0.3">
      <c r="F35" s="13"/>
      <c r="G35" s="13"/>
      <c r="H35"/>
      <c r="I35"/>
      <c r="J35"/>
    </row>
    <row r="36" spans="1:10" s="6" customFormat="1" x14ac:dyDescent="0.3">
      <c r="F36" s="13"/>
      <c r="G36" s="13"/>
      <c r="H36"/>
      <c r="I36"/>
      <c r="J36"/>
    </row>
    <row r="37" spans="1:10" s="6" customFormat="1" x14ac:dyDescent="0.3">
      <c r="F37" s="13"/>
      <c r="G37" s="13"/>
      <c r="H37"/>
      <c r="I37"/>
      <c r="J37"/>
    </row>
    <row r="38" spans="1:10" s="6" customFormat="1" x14ac:dyDescent="0.3">
      <c r="F38" s="13"/>
      <c r="G38" s="13"/>
      <c r="H38"/>
      <c r="I38"/>
      <c r="J38"/>
    </row>
    <row r="39" spans="1:10" s="6" customFormat="1" x14ac:dyDescent="0.3">
      <c r="F39" s="13"/>
      <c r="G39" s="13"/>
      <c r="H39"/>
      <c r="I39"/>
      <c r="J39"/>
    </row>
    <row r="40" spans="1:10" s="6" customFormat="1" x14ac:dyDescent="0.3">
      <c r="F40" s="13"/>
      <c r="G40" s="13"/>
      <c r="H40"/>
      <c r="I40"/>
      <c r="J40"/>
    </row>
    <row r="41" spans="1:10" s="6" customFormat="1" x14ac:dyDescent="0.3">
      <c r="F41" s="13"/>
      <c r="G41" s="13"/>
      <c r="H41"/>
      <c r="I41"/>
      <c r="J41"/>
    </row>
    <row r="42" spans="1:10" s="6" customFormat="1" x14ac:dyDescent="0.3">
      <c r="F42" s="13"/>
      <c r="G42" s="13"/>
      <c r="H42"/>
      <c r="I42"/>
      <c r="J42"/>
    </row>
    <row r="43" spans="1:10" s="6" customFormat="1" x14ac:dyDescent="0.3">
      <c r="F43" s="13"/>
      <c r="G43" s="13"/>
      <c r="H43"/>
      <c r="I43"/>
      <c r="J43"/>
    </row>
    <row r="44" spans="1:10" s="6" customFormat="1" x14ac:dyDescent="0.3">
      <c r="A44"/>
      <c r="B44"/>
      <c r="C44"/>
      <c r="D44"/>
      <c r="E44"/>
      <c r="F44" s="13"/>
      <c r="G44" s="13"/>
      <c r="H44"/>
      <c r="I44"/>
      <c r="J44"/>
    </row>
    <row r="45" spans="1:10" s="6" customFormat="1" x14ac:dyDescent="0.3">
      <c r="A45"/>
      <c r="B45"/>
      <c r="C45"/>
      <c r="D45"/>
      <c r="E45"/>
      <c r="F45" s="13"/>
      <c r="G45" s="13"/>
      <c r="H45"/>
      <c r="I45"/>
      <c r="J45"/>
    </row>
    <row r="46" spans="1:10" s="6" customFormat="1" x14ac:dyDescent="0.3">
      <c r="A46"/>
      <c r="B46"/>
      <c r="C46"/>
      <c r="D46"/>
      <c r="E46"/>
      <c r="F46" s="13"/>
      <c r="G46" s="13"/>
      <c r="H46"/>
      <c r="I46"/>
      <c r="J46"/>
    </row>
    <row r="47" spans="1:10" s="6" customFormat="1" x14ac:dyDescent="0.3">
      <c r="A47"/>
      <c r="B47"/>
      <c r="C47"/>
      <c r="D47"/>
      <c r="E47"/>
      <c r="F47" s="13"/>
      <c r="G47" s="13"/>
      <c r="H47"/>
      <c r="I47"/>
      <c r="J47"/>
    </row>
    <row r="48" spans="1:10" s="6" customFormat="1" x14ac:dyDescent="0.3">
      <c r="A48"/>
      <c r="B48"/>
      <c r="C48"/>
      <c r="D48"/>
      <c r="E48"/>
      <c r="F48" s="13"/>
      <c r="G48" s="13"/>
      <c r="H48"/>
      <c r="I48"/>
      <c r="J48"/>
    </row>
    <row r="49" spans="1:10" s="6" customFormat="1" x14ac:dyDescent="0.3">
      <c r="A49"/>
      <c r="B49"/>
      <c r="C49"/>
      <c r="D49"/>
      <c r="E49"/>
      <c r="F49" s="13"/>
      <c r="G49" s="13"/>
      <c r="H49"/>
      <c r="I49"/>
      <c r="J49"/>
    </row>
    <row r="50" spans="1:10" s="6" customFormat="1" x14ac:dyDescent="0.3">
      <c r="A50"/>
      <c r="B50"/>
      <c r="C50"/>
      <c r="D50"/>
      <c r="E50"/>
      <c r="F50" s="13"/>
      <c r="G50" s="13"/>
      <c r="H50"/>
      <c r="I50"/>
      <c r="J50"/>
    </row>
    <row r="51" spans="1:10" s="6" customFormat="1" x14ac:dyDescent="0.3">
      <c r="A51"/>
      <c r="B51"/>
      <c r="C51"/>
      <c r="D51"/>
      <c r="E51"/>
      <c r="F51" s="13"/>
      <c r="G51" s="13"/>
      <c r="H51"/>
      <c r="I51"/>
      <c r="J51"/>
    </row>
    <row r="52" spans="1:10" s="6" customFormat="1" x14ac:dyDescent="0.3">
      <c r="A52"/>
      <c r="B52"/>
      <c r="C52"/>
      <c r="D52"/>
      <c r="E52"/>
      <c r="F52" s="13"/>
      <c r="G52" s="13"/>
      <c r="H52"/>
      <c r="I52"/>
      <c r="J52"/>
    </row>
    <row r="53" spans="1:10" s="6" customFormat="1" x14ac:dyDescent="0.3">
      <c r="A53"/>
      <c r="B53"/>
      <c r="C53"/>
      <c r="D53"/>
      <c r="E53"/>
      <c r="F53" s="13"/>
      <c r="G53" s="13"/>
      <c r="H53"/>
      <c r="I53"/>
      <c r="J53"/>
    </row>
  </sheetData>
  <mergeCells count="31">
    <mergeCell ref="A1:J1"/>
    <mergeCell ref="A2:A3"/>
    <mergeCell ref="B2:B3"/>
    <mergeCell ref="C2:E2"/>
    <mergeCell ref="F2:F3"/>
    <mergeCell ref="G2:G3"/>
    <mergeCell ref="H2:J2"/>
    <mergeCell ref="A4:B4"/>
    <mergeCell ref="F4:G4"/>
    <mergeCell ref="A5:B6"/>
    <mergeCell ref="C5:C6"/>
    <mergeCell ref="D5:D6"/>
    <mergeCell ref="E5:E6"/>
    <mergeCell ref="F5:G5"/>
    <mergeCell ref="F6:F8"/>
    <mergeCell ref="A7:B8"/>
    <mergeCell ref="C7:C8"/>
    <mergeCell ref="D7:D8"/>
    <mergeCell ref="E7:E8"/>
    <mergeCell ref="F9:G9"/>
    <mergeCell ref="A10:B11"/>
    <mergeCell ref="C10:C11"/>
    <mergeCell ref="D10:D11"/>
    <mergeCell ref="E10:E11"/>
    <mergeCell ref="F10:G10"/>
    <mergeCell ref="F11:F13"/>
    <mergeCell ref="A12:B13"/>
    <mergeCell ref="C12:C13"/>
    <mergeCell ref="D12:D13"/>
    <mergeCell ref="E12:E13"/>
    <mergeCell ref="A9:B9"/>
  </mergeCells>
  <phoneticPr fontId="4" type="noConversion"/>
  <pageMargins left="0.78740157480314965" right="0.15748031496062992" top="0.47244094488188981" bottom="0.31496062992125984" header="0.31496062992125984" footer="0.31496062992125984"/>
  <pageSetup paperSize="9" scale="9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view="pageBreakPreview" zoomScale="130" zoomScaleNormal="100" zoomScaleSheetLayoutView="130" workbookViewId="0">
      <selection activeCell="H18" sqref="H18"/>
    </sheetView>
  </sheetViews>
  <sheetFormatPr defaultRowHeight="16.5" x14ac:dyDescent="0.3"/>
  <cols>
    <col min="1" max="1" width="12.625" customWidth="1"/>
    <col min="2" max="2" width="11.625" customWidth="1"/>
    <col min="3" max="3" width="22" customWidth="1"/>
    <col min="4" max="4" width="14.25" customWidth="1"/>
    <col min="5" max="5" width="15.375" customWidth="1"/>
    <col min="6" max="6" width="13.625" customWidth="1"/>
    <col min="7" max="7" width="8.25" customWidth="1"/>
    <col min="8" max="8" width="32.25" customWidth="1"/>
    <col min="9" max="9" width="14.75" bestFit="1" customWidth="1"/>
  </cols>
  <sheetData>
    <row r="1" spans="1:8" s="14" customFormat="1" ht="37.5" customHeight="1" x14ac:dyDescent="0.3">
      <c r="A1" s="139" t="s">
        <v>182</v>
      </c>
      <c r="B1" s="139"/>
      <c r="C1" s="139"/>
      <c r="D1" s="139"/>
      <c r="E1" s="139"/>
      <c r="F1" s="139"/>
      <c r="G1" s="139"/>
      <c r="H1" s="139"/>
    </row>
    <row r="2" spans="1:8" s="14" customFormat="1" ht="1.5" customHeight="1" x14ac:dyDescent="0.3"/>
    <row r="3" spans="1:8" s="14" customFormat="1" ht="10.5" customHeight="1" x14ac:dyDescent="0.3">
      <c r="H3" s="15" t="s">
        <v>23</v>
      </c>
    </row>
    <row r="4" spans="1:8" s="14" customFormat="1" ht="32.25" customHeight="1" x14ac:dyDescent="0.3">
      <c r="A4" s="140" t="s">
        <v>7</v>
      </c>
      <c r="B4" s="140" t="s">
        <v>8</v>
      </c>
      <c r="C4" s="140" t="s">
        <v>24</v>
      </c>
      <c r="D4" s="143" t="s">
        <v>162</v>
      </c>
      <c r="E4" s="144"/>
      <c r="F4" s="144"/>
      <c r="G4" s="145"/>
      <c r="H4" s="141" t="s">
        <v>25</v>
      </c>
    </row>
    <row r="5" spans="1:8" s="14" customFormat="1" ht="60" customHeight="1" x14ac:dyDescent="0.3">
      <c r="A5" s="140"/>
      <c r="B5" s="140"/>
      <c r="C5" s="140"/>
      <c r="D5" s="66" t="s">
        <v>169</v>
      </c>
      <c r="E5" s="38" t="s">
        <v>170</v>
      </c>
      <c r="F5" s="38" t="s">
        <v>49</v>
      </c>
      <c r="G5" s="38" t="s">
        <v>50</v>
      </c>
      <c r="H5" s="142"/>
    </row>
    <row r="6" spans="1:8" s="14" customFormat="1" ht="31.5" customHeight="1" x14ac:dyDescent="0.3">
      <c r="A6" s="137" t="s">
        <v>52</v>
      </c>
      <c r="B6" s="137"/>
      <c r="C6" s="137"/>
      <c r="D6" s="32">
        <v>715691418</v>
      </c>
      <c r="E6" s="32">
        <f>E7+E18+E21+E23+E28</f>
        <v>602215000</v>
      </c>
      <c r="F6" s="90">
        <f>E6-D6</f>
        <v>-113476418</v>
      </c>
      <c r="G6" s="91">
        <v>1.3</v>
      </c>
      <c r="H6" s="33"/>
    </row>
    <row r="7" spans="1:8" s="14" customFormat="1" ht="30.75" customHeight="1" x14ac:dyDescent="0.3">
      <c r="A7" s="133" t="s">
        <v>53</v>
      </c>
      <c r="B7" s="129" t="s">
        <v>54</v>
      </c>
      <c r="C7" s="130"/>
      <c r="D7" s="34">
        <v>345505890</v>
      </c>
      <c r="E7" s="34">
        <f>E8+E9+E10+E11+E12+E13+E14+E15+E16+E17</f>
        <v>354195000</v>
      </c>
      <c r="F7" s="34">
        <f>E7-D7</f>
        <v>8689110</v>
      </c>
      <c r="G7" s="83">
        <f>F7/D7%</f>
        <v>2.5148948980290902</v>
      </c>
      <c r="H7" s="35"/>
    </row>
    <row r="8" spans="1:8" s="14" customFormat="1" ht="48.75" customHeight="1" x14ac:dyDescent="0.3">
      <c r="A8" s="134"/>
      <c r="B8" s="20" t="s">
        <v>55</v>
      </c>
      <c r="C8" s="21" t="s">
        <v>55</v>
      </c>
      <c r="D8" s="68">
        <v>45967700</v>
      </c>
      <c r="E8" s="68">
        <v>42291000</v>
      </c>
      <c r="F8" s="68">
        <f>E8-D8</f>
        <v>-3676700</v>
      </c>
      <c r="G8" s="69">
        <f t="shared" ref="G8:G29" si="0">F8/D8%</f>
        <v>-7.9984423845439299</v>
      </c>
      <c r="H8" s="89" t="s">
        <v>184</v>
      </c>
    </row>
    <row r="9" spans="1:8" s="14" customFormat="1" ht="48" customHeight="1" x14ac:dyDescent="0.3">
      <c r="A9" s="134"/>
      <c r="B9" s="133" t="s">
        <v>127</v>
      </c>
      <c r="C9" s="21" t="s">
        <v>60</v>
      </c>
      <c r="D9" s="68">
        <v>26553300</v>
      </c>
      <c r="E9" s="68">
        <v>23528000</v>
      </c>
      <c r="F9" s="68">
        <f>E9-D9</f>
        <v>-3025300</v>
      </c>
      <c r="G9" s="69">
        <f t="shared" si="0"/>
        <v>-11.393310812592032</v>
      </c>
      <c r="H9" s="89" t="s">
        <v>185</v>
      </c>
    </row>
    <row r="10" spans="1:8" s="14" customFormat="1" ht="30" customHeight="1" x14ac:dyDescent="0.3">
      <c r="A10" s="134"/>
      <c r="B10" s="134"/>
      <c r="C10" s="25" t="s">
        <v>56</v>
      </c>
      <c r="D10" s="26">
        <v>161906330</v>
      </c>
      <c r="E10" s="26">
        <v>163602000</v>
      </c>
      <c r="F10" s="22">
        <f t="shared" ref="F10:F29" si="1">E10-D10</f>
        <v>1695670</v>
      </c>
      <c r="G10" s="23">
        <f t="shared" si="0"/>
        <v>1.0473154446771784</v>
      </c>
      <c r="H10" s="27" t="s">
        <v>176</v>
      </c>
    </row>
    <row r="11" spans="1:8" s="14" customFormat="1" ht="30" customHeight="1" x14ac:dyDescent="0.3">
      <c r="A11" s="134"/>
      <c r="B11" s="134"/>
      <c r="C11" s="25" t="s">
        <v>131</v>
      </c>
      <c r="D11" s="22">
        <v>94992000</v>
      </c>
      <c r="E11" s="22">
        <v>102014000</v>
      </c>
      <c r="F11" s="22">
        <f t="shared" si="1"/>
        <v>7022000</v>
      </c>
      <c r="G11" s="23">
        <f t="shared" si="0"/>
        <v>7.3922014485430356</v>
      </c>
      <c r="H11" s="28" t="s">
        <v>177</v>
      </c>
    </row>
    <row r="12" spans="1:8" s="14" customFormat="1" ht="30" customHeight="1" x14ac:dyDescent="0.3">
      <c r="A12" s="134"/>
      <c r="B12" s="134"/>
      <c r="C12" s="25" t="s">
        <v>57</v>
      </c>
      <c r="D12" s="22">
        <v>8276560</v>
      </c>
      <c r="E12" s="22">
        <v>9600000</v>
      </c>
      <c r="F12" s="22">
        <f t="shared" si="1"/>
        <v>1323440</v>
      </c>
      <c r="G12" s="23">
        <f t="shared" si="0"/>
        <v>15.990218158268652</v>
      </c>
      <c r="H12" s="28" t="s">
        <v>178</v>
      </c>
    </row>
    <row r="13" spans="1:8" s="14" customFormat="1" ht="30" customHeight="1" x14ac:dyDescent="0.3">
      <c r="A13" s="134"/>
      <c r="B13" s="134"/>
      <c r="C13" s="25" t="s">
        <v>58</v>
      </c>
      <c r="D13" s="22">
        <v>5000000</v>
      </c>
      <c r="E13" s="22">
        <v>5000000</v>
      </c>
      <c r="F13" s="22">
        <f t="shared" si="1"/>
        <v>0</v>
      </c>
      <c r="G13" s="23">
        <f t="shared" si="0"/>
        <v>0</v>
      </c>
      <c r="H13" s="28" t="s">
        <v>130</v>
      </c>
    </row>
    <row r="14" spans="1:8" s="14" customFormat="1" ht="30" customHeight="1" x14ac:dyDescent="0.3">
      <c r="A14" s="134"/>
      <c r="B14" s="134"/>
      <c r="C14" s="25" t="s">
        <v>59</v>
      </c>
      <c r="D14" s="22">
        <v>350000</v>
      </c>
      <c r="E14" s="22">
        <v>400000</v>
      </c>
      <c r="F14" s="22">
        <f t="shared" si="1"/>
        <v>50000</v>
      </c>
      <c r="G14" s="23">
        <f t="shared" si="0"/>
        <v>14.285714285714286</v>
      </c>
      <c r="H14" s="28" t="s">
        <v>179</v>
      </c>
    </row>
    <row r="15" spans="1:8" s="14" customFormat="1" ht="30" customHeight="1" x14ac:dyDescent="0.3">
      <c r="A15" s="134"/>
      <c r="B15" s="134"/>
      <c r="C15" s="31" t="s">
        <v>51</v>
      </c>
      <c r="D15" s="22">
        <v>1800000</v>
      </c>
      <c r="E15" s="22">
        <v>1800000</v>
      </c>
      <c r="F15" s="22">
        <f t="shared" si="1"/>
        <v>0</v>
      </c>
      <c r="G15" s="23">
        <f t="shared" si="0"/>
        <v>0</v>
      </c>
      <c r="H15" s="28" t="s">
        <v>156</v>
      </c>
    </row>
    <row r="16" spans="1:8" s="14" customFormat="1" ht="30" customHeight="1" x14ac:dyDescent="0.3">
      <c r="A16" s="134"/>
      <c r="B16" s="134"/>
      <c r="C16" s="25" t="s">
        <v>180</v>
      </c>
      <c r="D16" s="22">
        <v>0</v>
      </c>
      <c r="E16" s="22">
        <v>5000000</v>
      </c>
      <c r="F16" s="22">
        <f t="shared" si="1"/>
        <v>5000000</v>
      </c>
      <c r="G16" s="23"/>
      <c r="H16" s="24"/>
    </row>
    <row r="17" spans="1:8" s="14" customFormat="1" ht="30" customHeight="1" x14ac:dyDescent="0.3">
      <c r="A17" s="135"/>
      <c r="B17" s="135"/>
      <c r="C17" s="25" t="s">
        <v>128</v>
      </c>
      <c r="D17" s="22">
        <v>660000</v>
      </c>
      <c r="E17" s="22">
        <v>960000</v>
      </c>
      <c r="F17" s="22">
        <f t="shared" si="1"/>
        <v>300000</v>
      </c>
      <c r="G17" s="23">
        <f t="shared" si="0"/>
        <v>45.454545454545453</v>
      </c>
      <c r="H17" s="24" t="s">
        <v>181</v>
      </c>
    </row>
    <row r="18" spans="1:8" s="14" customFormat="1" ht="30" customHeight="1" x14ac:dyDescent="0.3">
      <c r="A18" s="138" t="s">
        <v>26</v>
      </c>
      <c r="B18" s="128" t="s">
        <v>61</v>
      </c>
      <c r="C18" s="128"/>
      <c r="D18" s="34">
        <v>135000000</v>
      </c>
      <c r="E18" s="34">
        <v>100000000</v>
      </c>
      <c r="F18" s="34">
        <f t="shared" si="1"/>
        <v>-35000000</v>
      </c>
      <c r="G18" s="83">
        <f t="shared" si="0"/>
        <v>-25.925925925925927</v>
      </c>
      <c r="H18" s="36"/>
    </row>
    <row r="19" spans="1:8" s="14" customFormat="1" ht="30.75" customHeight="1" x14ac:dyDescent="0.3">
      <c r="A19" s="138"/>
      <c r="B19" s="114" t="s">
        <v>27</v>
      </c>
      <c r="C19" s="21" t="s">
        <v>62</v>
      </c>
      <c r="D19" s="22">
        <v>80000000</v>
      </c>
      <c r="E19" s="22">
        <v>60000000</v>
      </c>
      <c r="F19" s="22">
        <f t="shared" si="1"/>
        <v>-20000000</v>
      </c>
      <c r="G19" s="23">
        <f t="shared" si="0"/>
        <v>-25</v>
      </c>
      <c r="H19" s="25" t="s">
        <v>187</v>
      </c>
    </row>
    <row r="20" spans="1:8" s="14" customFormat="1" ht="51" customHeight="1" x14ac:dyDescent="0.3">
      <c r="A20" s="138"/>
      <c r="B20" s="114"/>
      <c r="C20" s="21" t="s">
        <v>63</v>
      </c>
      <c r="D20" s="22">
        <v>55000000</v>
      </c>
      <c r="E20" s="22">
        <v>40000000</v>
      </c>
      <c r="F20" s="22">
        <f t="shared" si="1"/>
        <v>-15000000</v>
      </c>
      <c r="G20" s="23">
        <f t="shared" si="0"/>
        <v>-27.272727272727273</v>
      </c>
      <c r="H20" s="25"/>
    </row>
    <row r="21" spans="1:8" s="14" customFormat="1" ht="30" customHeight="1" x14ac:dyDescent="0.3">
      <c r="A21" s="131" t="s">
        <v>16</v>
      </c>
      <c r="B21" s="129" t="s">
        <v>64</v>
      </c>
      <c r="C21" s="130"/>
      <c r="D21" s="34">
        <v>5000000</v>
      </c>
      <c r="E21" s="34">
        <v>3000000</v>
      </c>
      <c r="F21" s="34">
        <f t="shared" si="1"/>
        <v>-2000000</v>
      </c>
      <c r="G21" s="83">
        <f t="shared" si="0"/>
        <v>-40</v>
      </c>
      <c r="H21" s="37"/>
    </row>
    <row r="22" spans="1:8" s="14" customFormat="1" ht="30.75" customHeight="1" x14ac:dyDescent="0.3">
      <c r="A22" s="132"/>
      <c r="B22" s="29" t="s">
        <v>16</v>
      </c>
      <c r="C22" s="21" t="s">
        <v>28</v>
      </c>
      <c r="D22" s="22">
        <v>5000000</v>
      </c>
      <c r="E22" s="22">
        <v>3000000</v>
      </c>
      <c r="F22" s="22">
        <f t="shared" si="1"/>
        <v>-2000000</v>
      </c>
      <c r="G22" s="23">
        <f t="shared" si="0"/>
        <v>-40</v>
      </c>
      <c r="H22" s="39" t="s">
        <v>70</v>
      </c>
    </row>
    <row r="23" spans="1:8" s="14" customFormat="1" ht="30" customHeight="1" x14ac:dyDescent="0.3">
      <c r="A23" s="131" t="s">
        <v>29</v>
      </c>
      <c r="B23" s="128" t="s">
        <v>175</v>
      </c>
      <c r="C23" s="128"/>
      <c r="D23" s="34">
        <v>229945528</v>
      </c>
      <c r="E23" s="34">
        <v>144900000</v>
      </c>
      <c r="F23" s="34">
        <f t="shared" si="1"/>
        <v>-85045528</v>
      </c>
      <c r="G23" s="83">
        <f t="shared" si="0"/>
        <v>-36.985075874143554</v>
      </c>
      <c r="H23" s="35"/>
    </row>
    <row r="24" spans="1:8" s="14" customFormat="1" ht="30.75" customHeight="1" x14ac:dyDescent="0.3">
      <c r="A24" s="136"/>
      <c r="B24" s="133" t="s">
        <v>29</v>
      </c>
      <c r="C24" s="30" t="s">
        <v>67</v>
      </c>
      <c r="D24" s="22">
        <v>4989847</v>
      </c>
      <c r="E24" s="22">
        <v>3000000</v>
      </c>
      <c r="F24" s="22">
        <f t="shared" si="1"/>
        <v>-1989847</v>
      </c>
      <c r="G24" s="23">
        <f t="shared" si="0"/>
        <v>-39.877916096425402</v>
      </c>
      <c r="H24" s="24"/>
    </row>
    <row r="25" spans="1:8" s="14" customFormat="1" ht="30" customHeight="1" x14ac:dyDescent="0.3">
      <c r="A25" s="136"/>
      <c r="B25" s="134"/>
      <c r="C25" s="30" t="s">
        <v>133</v>
      </c>
      <c r="D25" s="22">
        <v>1915686</v>
      </c>
      <c r="E25" s="22">
        <v>1900000</v>
      </c>
      <c r="F25" s="22">
        <f t="shared" si="1"/>
        <v>-15686</v>
      </c>
      <c r="G25" s="23">
        <f t="shared" si="0"/>
        <v>-0.81881895049606246</v>
      </c>
      <c r="H25" s="24"/>
    </row>
    <row r="26" spans="1:8" s="14" customFormat="1" ht="30" customHeight="1" x14ac:dyDescent="0.3">
      <c r="A26" s="136"/>
      <c r="B26" s="134"/>
      <c r="C26" s="30" t="s">
        <v>68</v>
      </c>
      <c r="D26" s="22">
        <v>114572584</v>
      </c>
      <c r="E26" s="22">
        <v>100000000</v>
      </c>
      <c r="F26" s="22">
        <f t="shared" si="1"/>
        <v>-14572584</v>
      </c>
      <c r="G26" s="23">
        <f t="shared" si="0"/>
        <v>-12.719084698307929</v>
      </c>
      <c r="H26" s="24"/>
    </row>
    <row r="27" spans="1:8" s="14" customFormat="1" ht="30" customHeight="1" x14ac:dyDescent="0.3">
      <c r="A27" s="132"/>
      <c r="B27" s="135"/>
      <c r="C27" s="30" t="s">
        <v>69</v>
      </c>
      <c r="D27" s="22">
        <v>108467411</v>
      </c>
      <c r="E27" s="22">
        <v>40000000</v>
      </c>
      <c r="F27" s="22">
        <f t="shared" si="1"/>
        <v>-68467411</v>
      </c>
      <c r="G27" s="23">
        <f t="shared" si="0"/>
        <v>-63.12256406673152</v>
      </c>
      <c r="H27" s="24"/>
    </row>
    <row r="28" spans="1:8" s="14" customFormat="1" ht="30.75" customHeight="1" x14ac:dyDescent="0.3">
      <c r="A28" s="131" t="s">
        <v>30</v>
      </c>
      <c r="B28" s="128" t="s">
        <v>65</v>
      </c>
      <c r="C28" s="128"/>
      <c r="D28" s="34">
        <v>240000</v>
      </c>
      <c r="E28" s="34">
        <v>120000</v>
      </c>
      <c r="F28" s="34">
        <f t="shared" si="1"/>
        <v>-120000</v>
      </c>
      <c r="G28" s="83">
        <f t="shared" si="0"/>
        <v>-50</v>
      </c>
      <c r="H28" s="35"/>
    </row>
    <row r="29" spans="1:8" s="14" customFormat="1" ht="30" customHeight="1" x14ac:dyDescent="0.3">
      <c r="A29" s="132"/>
      <c r="B29" s="54" t="s">
        <v>132</v>
      </c>
      <c r="C29" s="21" t="s">
        <v>66</v>
      </c>
      <c r="D29" s="22">
        <v>240000</v>
      </c>
      <c r="E29" s="22">
        <v>120000</v>
      </c>
      <c r="F29" s="22">
        <f t="shared" si="1"/>
        <v>-120000</v>
      </c>
      <c r="G29" s="23">
        <f t="shared" si="0"/>
        <v>-50</v>
      </c>
      <c r="H29" s="24" t="s">
        <v>186</v>
      </c>
    </row>
    <row r="30" spans="1:8" s="14" customFormat="1" ht="30" customHeight="1" x14ac:dyDescent="0.3">
      <c r="A30"/>
      <c r="B30"/>
      <c r="C30"/>
      <c r="D30"/>
      <c r="E30"/>
      <c r="F30"/>
      <c r="G30"/>
      <c r="H30"/>
    </row>
    <row r="31" spans="1:8" ht="20.25" customHeight="1" x14ac:dyDescent="0.3"/>
  </sheetData>
  <mergeCells count="20">
    <mergeCell ref="A1:H1"/>
    <mergeCell ref="A4:A5"/>
    <mergeCell ref="B4:B5"/>
    <mergeCell ref="C4:C5"/>
    <mergeCell ref="H4:H5"/>
    <mergeCell ref="D4:G4"/>
    <mergeCell ref="A6:C6"/>
    <mergeCell ref="B7:C7"/>
    <mergeCell ref="A18:A20"/>
    <mergeCell ref="B18:C18"/>
    <mergeCell ref="B19:B20"/>
    <mergeCell ref="B9:B17"/>
    <mergeCell ref="A7:A17"/>
    <mergeCell ref="B28:C28"/>
    <mergeCell ref="B21:C21"/>
    <mergeCell ref="B23:C23"/>
    <mergeCell ref="A21:A22"/>
    <mergeCell ref="A28:A29"/>
    <mergeCell ref="B24:B27"/>
    <mergeCell ref="A23:A27"/>
  </mergeCells>
  <phoneticPr fontId="4" type="noConversion"/>
  <pageMargins left="0.47244094488188981" right="0.23622047244094491" top="0.47244094488188981" bottom="0.31496062992125984" header="0.31496062992125984" footer="0.31496062992125984"/>
  <pageSetup paperSize="9" scale="9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6"/>
  <sheetViews>
    <sheetView zoomScale="115" zoomScaleNormal="115" workbookViewId="0">
      <selection activeCell="E47" sqref="E47"/>
    </sheetView>
  </sheetViews>
  <sheetFormatPr defaultRowHeight="16.5" x14ac:dyDescent="0.3"/>
  <cols>
    <col min="1" max="1" width="4.75" customWidth="1"/>
    <col min="2" max="2" width="5.125" customWidth="1"/>
    <col min="3" max="3" width="18.375" customWidth="1"/>
    <col min="4" max="5" width="14.75" customWidth="1"/>
    <col min="6" max="6" width="14.5" customWidth="1"/>
    <col min="7" max="7" width="8.625" customWidth="1"/>
    <col min="8" max="10" width="14.875" customWidth="1"/>
    <col min="11" max="11" width="41.875" customWidth="1"/>
    <col min="12" max="12" width="20.125" customWidth="1"/>
    <col min="13" max="13" width="19.125" customWidth="1"/>
  </cols>
  <sheetData>
    <row r="1" spans="1:13" ht="68.25" customHeight="1" x14ac:dyDescent="0.3">
      <c r="A1" s="159" t="s">
        <v>173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</row>
    <row r="2" spans="1:13" ht="20.25" customHeight="1" x14ac:dyDescent="0.3">
      <c r="A2" s="40"/>
      <c r="B2" s="40"/>
      <c r="C2" s="40"/>
      <c r="D2" s="40"/>
      <c r="E2" s="40"/>
      <c r="F2" s="40"/>
      <c r="G2" s="40"/>
      <c r="H2" s="40"/>
      <c r="I2" s="40"/>
      <c r="J2" s="40"/>
      <c r="K2" s="41" t="s">
        <v>73</v>
      </c>
    </row>
    <row r="3" spans="1:13" ht="44.25" customHeight="1" x14ac:dyDescent="0.3">
      <c r="A3" s="160" t="s">
        <v>7</v>
      </c>
      <c r="B3" s="160" t="s">
        <v>8</v>
      </c>
      <c r="C3" s="160" t="s">
        <v>24</v>
      </c>
      <c r="D3" s="162" t="s">
        <v>74</v>
      </c>
      <c r="E3" s="163"/>
      <c r="F3" s="163"/>
      <c r="G3" s="164"/>
      <c r="H3" s="165" t="s">
        <v>75</v>
      </c>
      <c r="I3" s="165" t="s">
        <v>76</v>
      </c>
      <c r="J3" s="165" t="s">
        <v>77</v>
      </c>
      <c r="K3" s="165" t="s">
        <v>163</v>
      </c>
    </row>
    <row r="4" spans="1:13" ht="43.5" customHeight="1" x14ac:dyDescent="0.3">
      <c r="A4" s="161"/>
      <c r="B4" s="161"/>
      <c r="C4" s="161"/>
      <c r="D4" s="42" t="s">
        <v>174</v>
      </c>
      <c r="E4" s="42" t="s">
        <v>172</v>
      </c>
      <c r="F4" s="42" t="s">
        <v>78</v>
      </c>
      <c r="G4" s="42" t="s">
        <v>79</v>
      </c>
      <c r="H4" s="160"/>
      <c r="I4" s="160"/>
      <c r="J4" s="160"/>
      <c r="K4" s="160"/>
    </row>
    <row r="5" spans="1:13" ht="30" customHeight="1" x14ac:dyDescent="0.3">
      <c r="A5" s="154" t="s">
        <v>80</v>
      </c>
      <c r="B5" s="154"/>
      <c r="C5" s="154"/>
      <c r="D5" s="70">
        <v>715691418</v>
      </c>
      <c r="E5" s="70">
        <f t="shared" ref="E5:E16" si="0">H5+I5+J5</f>
        <v>602215000</v>
      </c>
      <c r="F5" s="70">
        <f>E5-D5</f>
        <v>-113476418</v>
      </c>
      <c r="G5" s="71">
        <f>F5/D5%</f>
        <v>-15.855495140225365</v>
      </c>
      <c r="H5" s="70">
        <f>H6+H25+H29</f>
        <v>354195000</v>
      </c>
      <c r="I5" s="70">
        <f>I6+I25+I29</f>
        <v>8020000</v>
      </c>
      <c r="J5" s="70">
        <f>J6+J25+J29</f>
        <v>240000000</v>
      </c>
      <c r="K5" s="72"/>
    </row>
    <row r="6" spans="1:13" ht="30" customHeight="1" x14ac:dyDescent="0.3">
      <c r="A6" s="155" t="s">
        <v>81</v>
      </c>
      <c r="B6" s="155"/>
      <c r="C6" s="155"/>
      <c r="D6" s="73">
        <v>255494063</v>
      </c>
      <c r="E6" s="73">
        <f t="shared" si="0"/>
        <v>258102000</v>
      </c>
      <c r="F6" s="73">
        <f t="shared" ref="F6:F55" si="1">E6-D6</f>
        <v>2607937</v>
      </c>
      <c r="G6" s="79">
        <f t="shared" ref="G6:G55" si="2">F6/D6%</f>
        <v>1.0207427011718859</v>
      </c>
      <c r="H6" s="73">
        <f>H7+H14+H18</f>
        <v>193102000</v>
      </c>
      <c r="I6" s="73">
        <f>I7+I14+I18</f>
        <v>8020000</v>
      </c>
      <c r="J6" s="73">
        <f>J7+J14+J18</f>
        <v>56980000</v>
      </c>
      <c r="K6" s="50"/>
    </row>
    <row r="7" spans="1:13" ht="30" customHeight="1" x14ac:dyDescent="0.3">
      <c r="A7" s="150" t="s">
        <v>82</v>
      </c>
      <c r="B7" s="157" t="s">
        <v>83</v>
      </c>
      <c r="C7" s="157"/>
      <c r="D7" s="56">
        <v>195558020</v>
      </c>
      <c r="E7" s="56">
        <f t="shared" si="0"/>
        <v>207182000</v>
      </c>
      <c r="F7" s="56">
        <f t="shared" si="1"/>
        <v>11623980</v>
      </c>
      <c r="G7" s="75">
        <f t="shared" si="2"/>
        <v>5.9440057738363272</v>
      </c>
      <c r="H7" s="56">
        <f>H8+H9+H10+H11+H12+H13</f>
        <v>163602000</v>
      </c>
      <c r="I7" s="56">
        <f>I8+I9+I10+I11+I12+I13</f>
        <v>2600000</v>
      </c>
      <c r="J7" s="56">
        <f>J8+J9+J10+J11+J12+J13</f>
        <v>40980000</v>
      </c>
      <c r="K7" s="51"/>
    </row>
    <row r="8" spans="1:13" ht="30" customHeight="1" x14ac:dyDescent="0.3">
      <c r="A8" s="156"/>
      <c r="B8" s="150" t="s">
        <v>84</v>
      </c>
      <c r="C8" s="44" t="s">
        <v>31</v>
      </c>
      <c r="D8" s="47">
        <v>134380080</v>
      </c>
      <c r="E8" s="47">
        <f t="shared" si="0"/>
        <v>140240000</v>
      </c>
      <c r="F8" s="47">
        <f t="shared" si="1"/>
        <v>5859920</v>
      </c>
      <c r="G8" s="81">
        <f t="shared" si="2"/>
        <v>4.3607058427112113</v>
      </c>
      <c r="H8" s="47">
        <v>117440000</v>
      </c>
      <c r="I8" s="47"/>
      <c r="J8" s="47">
        <v>22800000</v>
      </c>
      <c r="K8" s="44" t="s">
        <v>136</v>
      </c>
    </row>
    <row r="9" spans="1:13" ht="30" customHeight="1" x14ac:dyDescent="0.3">
      <c r="A9" s="156"/>
      <c r="B9" s="156"/>
      <c r="C9" s="44" t="s">
        <v>85</v>
      </c>
      <c r="D9" s="47">
        <v>23354530</v>
      </c>
      <c r="E9" s="47">
        <f t="shared" si="0"/>
        <v>23926000</v>
      </c>
      <c r="F9" s="47">
        <f t="shared" si="1"/>
        <v>571470</v>
      </c>
      <c r="G9" s="81">
        <f t="shared" si="2"/>
        <v>2.4469342778467391</v>
      </c>
      <c r="H9" s="47">
        <v>21646000</v>
      </c>
      <c r="I9" s="47"/>
      <c r="J9" s="47">
        <v>2280000</v>
      </c>
      <c r="K9" s="45" t="s">
        <v>144</v>
      </c>
    </row>
    <row r="10" spans="1:13" ht="30" customHeight="1" x14ac:dyDescent="0.3">
      <c r="A10" s="156"/>
      <c r="B10" s="156"/>
      <c r="C10" s="44" t="s">
        <v>72</v>
      </c>
      <c r="D10" s="47">
        <v>8000000</v>
      </c>
      <c r="E10" s="47">
        <f t="shared" si="0"/>
        <v>10000000</v>
      </c>
      <c r="F10" s="47">
        <f t="shared" si="1"/>
        <v>2000000</v>
      </c>
      <c r="G10" s="81">
        <f t="shared" si="2"/>
        <v>25</v>
      </c>
      <c r="H10" s="47"/>
      <c r="I10" s="47"/>
      <c r="J10" s="47">
        <v>10000000</v>
      </c>
      <c r="K10" s="45" t="s">
        <v>191</v>
      </c>
    </row>
    <row r="11" spans="1:13" ht="30" customHeight="1" x14ac:dyDescent="0.3">
      <c r="A11" s="156"/>
      <c r="B11" s="156"/>
      <c r="C11" s="43" t="s">
        <v>86</v>
      </c>
      <c r="D11" s="47">
        <v>13089780</v>
      </c>
      <c r="E11" s="47">
        <f t="shared" si="0"/>
        <v>13490000</v>
      </c>
      <c r="F11" s="47">
        <f t="shared" si="1"/>
        <v>400220</v>
      </c>
      <c r="G11" s="81">
        <f t="shared" si="2"/>
        <v>3.0574998204706265</v>
      </c>
      <c r="H11" s="47">
        <v>11590000</v>
      </c>
      <c r="I11" s="47"/>
      <c r="J11" s="47">
        <v>1900000</v>
      </c>
      <c r="K11" s="44" t="s">
        <v>145</v>
      </c>
    </row>
    <row r="12" spans="1:13" ht="30" customHeight="1" x14ac:dyDescent="0.3">
      <c r="A12" s="156"/>
      <c r="B12" s="156"/>
      <c r="C12" s="43" t="s">
        <v>87</v>
      </c>
      <c r="D12" s="47">
        <v>11308630</v>
      </c>
      <c r="E12" s="47">
        <f t="shared" si="0"/>
        <v>12826000</v>
      </c>
      <c r="F12" s="47">
        <f t="shared" si="1"/>
        <v>1517370</v>
      </c>
      <c r="G12" s="81">
        <f t="shared" si="2"/>
        <v>13.417805693527862</v>
      </c>
      <c r="H12" s="47">
        <v>11826000</v>
      </c>
      <c r="I12" s="47"/>
      <c r="J12" s="47">
        <v>1000000</v>
      </c>
      <c r="K12" s="53" t="s">
        <v>136</v>
      </c>
    </row>
    <row r="13" spans="1:13" ht="30" customHeight="1" x14ac:dyDescent="0.3">
      <c r="A13" s="156"/>
      <c r="B13" s="151"/>
      <c r="C13" s="44" t="s">
        <v>88</v>
      </c>
      <c r="D13" s="47">
        <v>5425000</v>
      </c>
      <c r="E13" s="47">
        <f t="shared" si="0"/>
        <v>6700000</v>
      </c>
      <c r="F13" s="47">
        <f t="shared" si="1"/>
        <v>1275000</v>
      </c>
      <c r="G13" s="81">
        <f t="shared" si="2"/>
        <v>23.502304147465438</v>
      </c>
      <c r="H13" s="47">
        <v>1100000</v>
      </c>
      <c r="I13" s="47">
        <v>2600000</v>
      </c>
      <c r="J13" s="47">
        <v>3000000</v>
      </c>
      <c r="K13" s="46" t="s">
        <v>89</v>
      </c>
      <c r="L13" s="67"/>
      <c r="M13" s="80"/>
    </row>
    <row r="14" spans="1:13" ht="30" customHeight="1" x14ac:dyDescent="0.3">
      <c r="A14" s="156"/>
      <c r="B14" s="157" t="s">
        <v>90</v>
      </c>
      <c r="C14" s="157"/>
      <c r="D14" s="56">
        <v>7400000</v>
      </c>
      <c r="E14" s="56">
        <f t="shared" si="0"/>
        <v>7000000</v>
      </c>
      <c r="F14" s="56">
        <f t="shared" si="1"/>
        <v>-400000</v>
      </c>
      <c r="G14" s="75">
        <f t="shared" si="2"/>
        <v>-5.4054054054054053</v>
      </c>
      <c r="H14" s="56">
        <v>0</v>
      </c>
      <c r="I14" s="56">
        <f>I15+I16+I17</f>
        <v>3000000</v>
      </c>
      <c r="J14" s="56">
        <f>J15+J16+J17</f>
        <v>4000000</v>
      </c>
      <c r="K14" s="74"/>
    </row>
    <row r="15" spans="1:13" ht="30" customHeight="1" x14ac:dyDescent="0.3">
      <c r="A15" s="156"/>
      <c r="B15" s="158" t="s">
        <v>91</v>
      </c>
      <c r="C15" s="44" t="s">
        <v>32</v>
      </c>
      <c r="D15" s="47">
        <v>2000000</v>
      </c>
      <c r="E15" s="47">
        <f t="shared" si="0"/>
        <v>2000000</v>
      </c>
      <c r="F15" s="47">
        <f t="shared" si="1"/>
        <v>0</v>
      </c>
      <c r="G15" s="81">
        <f t="shared" si="2"/>
        <v>0</v>
      </c>
      <c r="H15" s="47">
        <v>0</v>
      </c>
      <c r="I15" s="47"/>
      <c r="J15" s="47">
        <v>2000000</v>
      </c>
      <c r="K15" s="44" t="s">
        <v>92</v>
      </c>
    </row>
    <row r="16" spans="1:13" ht="30" customHeight="1" x14ac:dyDescent="0.3">
      <c r="A16" s="156"/>
      <c r="B16" s="158"/>
      <c r="C16" s="44" t="s">
        <v>33</v>
      </c>
      <c r="D16" s="47">
        <v>2400000</v>
      </c>
      <c r="E16" s="47">
        <f t="shared" si="0"/>
        <v>2400000</v>
      </c>
      <c r="F16" s="47">
        <f t="shared" si="1"/>
        <v>0</v>
      </c>
      <c r="G16" s="81">
        <f t="shared" si="2"/>
        <v>0</v>
      </c>
      <c r="H16" s="47">
        <v>0</v>
      </c>
      <c r="I16" s="47">
        <v>2400000</v>
      </c>
      <c r="J16" s="47"/>
      <c r="K16" s="44" t="s">
        <v>93</v>
      </c>
    </row>
    <row r="17" spans="1:11" ht="30" customHeight="1" x14ac:dyDescent="0.3">
      <c r="A17" s="156"/>
      <c r="B17" s="158"/>
      <c r="C17" s="44" t="s">
        <v>34</v>
      </c>
      <c r="D17" s="47">
        <v>3000000</v>
      </c>
      <c r="E17" s="47">
        <f>I17+J17</f>
        <v>2600000</v>
      </c>
      <c r="F17" s="47">
        <f t="shared" si="1"/>
        <v>-400000</v>
      </c>
      <c r="G17" s="81">
        <f t="shared" si="2"/>
        <v>-13.333333333333334</v>
      </c>
      <c r="H17" s="47">
        <v>0</v>
      </c>
      <c r="I17" s="47">
        <v>600000</v>
      </c>
      <c r="J17" s="47">
        <v>2000000</v>
      </c>
      <c r="K17" s="46"/>
    </row>
    <row r="18" spans="1:11" ht="30" customHeight="1" x14ac:dyDescent="0.3">
      <c r="A18" s="156"/>
      <c r="B18" s="157" t="s">
        <v>94</v>
      </c>
      <c r="C18" s="157"/>
      <c r="D18" s="56">
        <v>52536043</v>
      </c>
      <c r="E18" s="56">
        <f>H18+I18+J18</f>
        <v>43920000</v>
      </c>
      <c r="F18" s="56">
        <f t="shared" si="1"/>
        <v>-8616043</v>
      </c>
      <c r="G18" s="75">
        <f t="shared" si="2"/>
        <v>-16.40025115709609</v>
      </c>
      <c r="H18" s="56">
        <f>H19+H20+H21+H22+H23+H24</f>
        <v>29500000</v>
      </c>
      <c r="I18" s="56">
        <f>I19+I20+I21+I22+I23+I24</f>
        <v>2420000</v>
      </c>
      <c r="J18" s="56">
        <f>J19+J20+J21+J22+J23+J24</f>
        <v>12000000</v>
      </c>
      <c r="K18" s="74"/>
    </row>
    <row r="19" spans="1:11" ht="30" customHeight="1" x14ac:dyDescent="0.3">
      <c r="A19" s="156"/>
      <c r="B19" s="150" t="s">
        <v>95</v>
      </c>
      <c r="C19" s="44" t="s">
        <v>96</v>
      </c>
      <c r="D19" s="47">
        <v>2350000</v>
      </c>
      <c r="E19" s="47">
        <f>H19+J19</f>
        <v>2500000</v>
      </c>
      <c r="F19" s="47">
        <f t="shared" si="1"/>
        <v>150000</v>
      </c>
      <c r="G19" s="81">
        <f t="shared" si="2"/>
        <v>6.3829787234042552</v>
      </c>
      <c r="H19" s="47">
        <v>500000</v>
      </c>
      <c r="I19" s="47"/>
      <c r="J19" s="47">
        <v>2000000</v>
      </c>
      <c r="K19" s="46" t="s">
        <v>97</v>
      </c>
    </row>
    <row r="20" spans="1:11" ht="34.5" customHeight="1" x14ac:dyDescent="0.3">
      <c r="A20" s="156"/>
      <c r="B20" s="156"/>
      <c r="C20" s="44" t="s">
        <v>35</v>
      </c>
      <c r="D20" s="47">
        <v>20809820</v>
      </c>
      <c r="E20" s="47">
        <f>H20+I20+J20</f>
        <v>11420000</v>
      </c>
      <c r="F20" s="47">
        <f t="shared" si="1"/>
        <v>-9389820</v>
      </c>
      <c r="G20" s="81">
        <f t="shared" si="2"/>
        <v>-45.12206256469301</v>
      </c>
      <c r="H20" s="47">
        <v>6000000</v>
      </c>
      <c r="I20" s="47">
        <v>420000</v>
      </c>
      <c r="J20" s="47">
        <v>5000000</v>
      </c>
      <c r="K20" s="44" t="s">
        <v>161</v>
      </c>
    </row>
    <row r="21" spans="1:11" ht="30" customHeight="1" x14ac:dyDescent="0.3">
      <c r="A21" s="156"/>
      <c r="B21" s="156"/>
      <c r="C21" s="44" t="s">
        <v>36</v>
      </c>
      <c r="D21" s="47">
        <v>10313700</v>
      </c>
      <c r="E21" s="47">
        <f t="shared" ref="E21:E36" si="3">H21+I21+J21</f>
        <v>11000000</v>
      </c>
      <c r="F21" s="47">
        <f t="shared" si="1"/>
        <v>686300</v>
      </c>
      <c r="G21" s="81">
        <f t="shared" si="2"/>
        <v>6.6542559896060576</v>
      </c>
      <c r="H21" s="47">
        <v>10000000</v>
      </c>
      <c r="I21" s="47"/>
      <c r="J21" s="47">
        <v>1000000</v>
      </c>
      <c r="K21" s="44" t="s">
        <v>98</v>
      </c>
    </row>
    <row r="22" spans="1:11" ht="36" customHeight="1" x14ac:dyDescent="0.3">
      <c r="A22" s="156"/>
      <c r="B22" s="156"/>
      <c r="C22" s="44" t="s">
        <v>37</v>
      </c>
      <c r="D22" s="47">
        <v>4500440</v>
      </c>
      <c r="E22" s="47">
        <f t="shared" si="3"/>
        <v>4000000</v>
      </c>
      <c r="F22" s="47">
        <f t="shared" si="1"/>
        <v>-500440</v>
      </c>
      <c r="G22" s="81">
        <f t="shared" si="2"/>
        <v>-11.119801619397213</v>
      </c>
      <c r="H22" s="47">
        <v>3000000</v>
      </c>
      <c r="I22" s="47">
        <v>0</v>
      </c>
      <c r="J22" s="47">
        <v>1000000</v>
      </c>
      <c r="K22" s="44" t="s">
        <v>183</v>
      </c>
    </row>
    <row r="23" spans="1:11" ht="30" customHeight="1" x14ac:dyDescent="0.3">
      <c r="A23" s="156"/>
      <c r="B23" s="156"/>
      <c r="C23" s="44" t="s">
        <v>38</v>
      </c>
      <c r="D23" s="47">
        <v>5087260</v>
      </c>
      <c r="E23" s="47">
        <f t="shared" si="3"/>
        <v>5000000</v>
      </c>
      <c r="F23" s="47">
        <f t="shared" si="1"/>
        <v>-87260</v>
      </c>
      <c r="G23" s="81">
        <f t="shared" si="2"/>
        <v>-1.7152651918714594</v>
      </c>
      <c r="H23" s="47">
        <v>4000000</v>
      </c>
      <c r="I23" s="47">
        <v>0</v>
      </c>
      <c r="J23" s="47">
        <v>1000000</v>
      </c>
      <c r="K23" s="44" t="s">
        <v>99</v>
      </c>
    </row>
    <row r="24" spans="1:11" ht="36" customHeight="1" x14ac:dyDescent="0.3">
      <c r="A24" s="151"/>
      <c r="B24" s="151"/>
      <c r="C24" s="44" t="s">
        <v>39</v>
      </c>
      <c r="D24" s="47">
        <v>9474823</v>
      </c>
      <c r="E24" s="47">
        <f t="shared" si="3"/>
        <v>10000000</v>
      </c>
      <c r="F24" s="47">
        <f t="shared" si="1"/>
        <v>525177</v>
      </c>
      <c r="G24" s="81">
        <f t="shared" si="2"/>
        <v>5.5428687163865753</v>
      </c>
      <c r="H24" s="47">
        <v>6000000</v>
      </c>
      <c r="I24" s="47">
        <v>2000000</v>
      </c>
      <c r="J24" s="47">
        <v>2000000</v>
      </c>
      <c r="K24" s="44" t="s">
        <v>100</v>
      </c>
    </row>
    <row r="25" spans="1:11" ht="30" customHeight="1" x14ac:dyDescent="0.3">
      <c r="A25" s="155" t="s">
        <v>143</v>
      </c>
      <c r="B25" s="155"/>
      <c r="C25" s="155"/>
      <c r="D25" s="73">
        <v>63023000</v>
      </c>
      <c r="E25" s="73">
        <f t="shared" si="3"/>
        <v>27500000</v>
      </c>
      <c r="F25" s="73">
        <f>E25-D25</f>
        <v>-35523000</v>
      </c>
      <c r="G25" s="79">
        <v>-56.37</v>
      </c>
      <c r="H25" s="73">
        <f>H26+H27+H28</f>
        <v>10500000</v>
      </c>
      <c r="I25" s="73"/>
      <c r="J25" s="73">
        <f>J26+J27+J28</f>
        <v>17000000</v>
      </c>
      <c r="K25" s="76"/>
    </row>
    <row r="26" spans="1:11" ht="46.5" customHeight="1" x14ac:dyDescent="0.3">
      <c r="A26" s="158" t="s">
        <v>101</v>
      </c>
      <c r="B26" s="158" t="s">
        <v>102</v>
      </c>
      <c r="C26" s="44" t="s">
        <v>40</v>
      </c>
      <c r="D26" s="47">
        <v>39317000</v>
      </c>
      <c r="E26" s="47">
        <f t="shared" si="3"/>
        <v>10000000</v>
      </c>
      <c r="F26" s="47">
        <f>E26-D26</f>
        <v>-29317000</v>
      </c>
      <c r="G26" s="81">
        <f t="shared" si="2"/>
        <v>-74.565709489533788</v>
      </c>
      <c r="H26" s="47"/>
      <c r="I26" s="47"/>
      <c r="J26" s="47">
        <v>10000000</v>
      </c>
      <c r="K26" s="43" t="s">
        <v>189</v>
      </c>
    </row>
    <row r="27" spans="1:11" ht="37.5" customHeight="1" x14ac:dyDescent="0.3">
      <c r="A27" s="158"/>
      <c r="B27" s="158"/>
      <c r="C27" s="44" t="s">
        <v>103</v>
      </c>
      <c r="D27" s="47">
        <v>22326000</v>
      </c>
      <c r="E27" s="47">
        <f t="shared" si="3"/>
        <v>15000000</v>
      </c>
      <c r="F27" s="47">
        <f t="shared" si="1"/>
        <v>-7326000</v>
      </c>
      <c r="G27" s="81">
        <f t="shared" si="2"/>
        <v>-32.813759742004841</v>
      </c>
      <c r="H27" s="47">
        <v>10000000</v>
      </c>
      <c r="I27" s="47"/>
      <c r="J27" s="47">
        <v>5000000</v>
      </c>
      <c r="K27" s="44" t="s">
        <v>188</v>
      </c>
    </row>
    <row r="28" spans="1:11" ht="30" customHeight="1" x14ac:dyDescent="0.3">
      <c r="A28" s="158"/>
      <c r="B28" s="158"/>
      <c r="C28" s="44" t="s">
        <v>104</v>
      </c>
      <c r="D28" s="47">
        <v>1380000</v>
      </c>
      <c r="E28" s="47">
        <f t="shared" si="3"/>
        <v>2500000</v>
      </c>
      <c r="F28" s="47">
        <f t="shared" si="1"/>
        <v>1120000</v>
      </c>
      <c r="G28" s="81">
        <f t="shared" si="2"/>
        <v>81.159420289855078</v>
      </c>
      <c r="H28" s="47">
        <v>500000</v>
      </c>
      <c r="I28" s="47"/>
      <c r="J28" s="47">
        <v>2000000</v>
      </c>
      <c r="K28" s="44" t="s">
        <v>105</v>
      </c>
    </row>
    <row r="29" spans="1:11" ht="30" customHeight="1" x14ac:dyDescent="0.3">
      <c r="A29" s="155" t="s">
        <v>106</v>
      </c>
      <c r="B29" s="155"/>
      <c r="C29" s="155"/>
      <c r="D29" s="73">
        <v>397174355</v>
      </c>
      <c r="E29" s="73">
        <f t="shared" si="3"/>
        <v>316613000</v>
      </c>
      <c r="F29" s="73">
        <f t="shared" si="1"/>
        <v>-80561355</v>
      </c>
      <c r="G29" s="79">
        <f t="shared" si="2"/>
        <v>-20.28362455576972</v>
      </c>
      <c r="H29" s="73">
        <f>H30+H37+H39</f>
        <v>150593000</v>
      </c>
      <c r="I29" s="73">
        <f>I30+I37+I39</f>
        <v>0</v>
      </c>
      <c r="J29" s="73">
        <f>J30+J37+J39</f>
        <v>166020000</v>
      </c>
      <c r="K29" s="57"/>
    </row>
    <row r="30" spans="1:11" ht="30" customHeight="1" x14ac:dyDescent="0.3">
      <c r="A30" s="150" t="s">
        <v>107</v>
      </c>
      <c r="B30" s="167" t="s">
        <v>94</v>
      </c>
      <c r="C30" s="168"/>
      <c r="D30" s="48">
        <v>82941180</v>
      </c>
      <c r="E30" s="56">
        <f t="shared" si="3"/>
        <v>75760000</v>
      </c>
      <c r="F30" s="56">
        <f t="shared" si="1"/>
        <v>-7181180</v>
      </c>
      <c r="G30" s="75">
        <f t="shared" si="2"/>
        <v>-8.6581599152556059</v>
      </c>
      <c r="H30" s="56">
        <f>H31+H32+H33+H34+H35+H36</f>
        <v>31560000</v>
      </c>
      <c r="I30" s="56">
        <v>0</v>
      </c>
      <c r="J30" s="56">
        <f>J31+J32+J33+J34+J35+J36</f>
        <v>44200000</v>
      </c>
      <c r="K30" s="56"/>
    </row>
    <row r="31" spans="1:11" ht="36.75" customHeight="1" x14ac:dyDescent="0.3">
      <c r="A31" s="156"/>
      <c r="B31" s="150" t="s">
        <v>95</v>
      </c>
      <c r="C31" s="44" t="s">
        <v>108</v>
      </c>
      <c r="D31" s="47">
        <v>11660000</v>
      </c>
      <c r="E31" s="47">
        <f t="shared" si="3"/>
        <v>10960000</v>
      </c>
      <c r="F31" s="47">
        <f t="shared" si="1"/>
        <v>-700000</v>
      </c>
      <c r="G31" s="81">
        <f t="shared" si="2"/>
        <v>-6.0034305317324188</v>
      </c>
      <c r="H31" s="47">
        <v>960000</v>
      </c>
      <c r="I31" s="47">
        <v>0</v>
      </c>
      <c r="J31" s="47">
        <v>10000000</v>
      </c>
      <c r="K31" s="44" t="s">
        <v>146</v>
      </c>
    </row>
    <row r="32" spans="1:11" ht="33.75" customHeight="1" x14ac:dyDescent="0.3">
      <c r="A32" s="156"/>
      <c r="B32" s="156"/>
      <c r="C32" s="44" t="s">
        <v>109</v>
      </c>
      <c r="D32" s="47">
        <v>24232780</v>
      </c>
      <c r="E32" s="47">
        <f t="shared" si="3"/>
        <v>15000000</v>
      </c>
      <c r="F32" s="47">
        <f t="shared" si="1"/>
        <v>-9232780</v>
      </c>
      <c r="G32" s="81">
        <f t="shared" si="2"/>
        <v>-38.100374781597488</v>
      </c>
      <c r="H32" s="47">
        <v>10000000</v>
      </c>
      <c r="I32" s="47"/>
      <c r="J32" s="47">
        <v>5000000</v>
      </c>
      <c r="K32" s="44" t="s">
        <v>147</v>
      </c>
    </row>
    <row r="33" spans="1:11" ht="30" customHeight="1" x14ac:dyDescent="0.3">
      <c r="A33" s="156"/>
      <c r="B33" s="156"/>
      <c r="C33" s="44" t="s">
        <v>110</v>
      </c>
      <c r="D33" s="47">
        <v>2400000</v>
      </c>
      <c r="E33" s="47">
        <f t="shared" si="3"/>
        <v>3000000</v>
      </c>
      <c r="F33" s="47">
        <f t="shared" si="1"/>
        <v>600000</v>
      </c>
      <c r="G33" s="81">
        <f t="shared" si="2"/>
        <v>25</v>
      </c>
      <c r="H33" s="47"/>
      <c r="I33" s="47"/>
      <c r="J33" s="47">
        <v>3000000</v>
      </c>
      <c r="K33" s="44" t="s">
        <v>148</v>
      </c>
    </row>
    <row r="34" spans="1:11" ht="30" customHeight="1" x14ac:dyDescent="0.3">
      <c r="A34" s="156"/>
      <c r="B34" s="156"/>
      <c r="C34" s="44" t="s">
        <v>111</v>
      </c>
      <c r="D34" s="47">
        <v>18276560</v>
      </c>
      <c r="E34" s="47">
        <f t="shared" si="3"/>
        <v>28800000</v>
      </c>
      <c r="F34" s="47">
        <f t="shared" si="1"/>
        <v>10523440</v>
      </c>
      <c r="G34" s="81">
        <f t="shared" si="2"/>
        <v>57.578887930770343</v>
      </c>
      <c r="H34" s="47">
        <v>9600000</v>
      </c>
      <c r="I34" s="47"/>
      <c r="J34" s="47">
        <v>19200000</v>
      </c>
      <c r="K34" s="49" t="s">
        <v>149</v>
      </c>
    </row>
    <row r="35" spans="1:11" ht="30" customHeight="1" x14ac:dyDescent="0.3">
      <c r="A35" s="156"/>
      <c r="B35" s="156"/>
      <c r="C35" s="44" t="s">
        <v>112</v>
      </c>
      <c r="D35" s="47">
        <v>21033480</v>
      </c>
      <c r="E35" s="47">
        <f t="shared" si="3"/>
        <v>11000000</v>
      </c>
      <c r="F35" s="47">
        <f t="shared" si="1"/>
        <v>-10033480</v>
      </c>
      <c r="G35" s="81">
        <f t="shared" si="2"/>
        <v>-47.702424895927827</v>
      </c>
      <c r="H35" s="47">
        <v>6000000</v>
      </c>
      <c r="I35" s="47">
        <v>0</v>
      </c>
      <c r="J35" s="47">
        <v>5000000</v>
      </c>
      <c r="K35" s="44" t="s">
        <v>150</v>
      </c>
    </row>
    <row r="36" spans="1:11" ht="30" customHeight="1" x14ac:dyDescent="0.3">
      <c r="A36" s="156"/>
      <c r="B36" s="151"/>
      <c r="C36" s="44" t="s">
        <v>138</v>
      </c>
      <c r="D36" s="47">
        <v>5338360</v>
      </c>
      <c r="E36" s="65">
        <f t="shared" si="3"/>
        <v>7000000</v>
      </c>
      <c r="F36" s="65">
        <f t="shared" si="1"/>
        <v>1661640</v>
      </c>
      <c r="G36" s="82">
        <f t="shared" si="2"/>
        <v>31.126413355412524</v>
      </c>
      <c r="H36" s="65">
        <v>5000000</v>
      </c>
      <c r="I36" s="65"/>
      <c r="J36" s="65">
        <v>2000000</v>
      </c>
      <c r="K36" s="44"/>
    </row>
    <row r="37" spans="1:11" ht="30" customHeight="1" x14ac:dyDescent="0.3">
      <c r="A37" s="156"/>
      <c r="B37" s="150" t="s">
        <v>139</v>
      </c>
      <c r="C37" s="55" t="s">
        <v>141</v>
      </c>
      <c r="D37" s="56">
        <v>57240</v>
      </c>
      <c r="E37" s="56">
        <f>H37+J37</f>
        <v>300000</v>
      </c>
      <c r="F37" s="56">
        <f t="shared" si="1"/>
        <v>242760</v>
      </c>
      <c r="G37" s="75">
        <f t="shared" si="2"/>
        <v>424.10901467505244</v>
      </c>
      <c r="H37" s="56">
        <f>H38</f>
        <v>300000</v>
      </c>
      <c r="I37" s="56"/>
      <c r="J37" s="56">
        <v>0</v>
      </c>
      <c r="K37" s="55"/>
    </row>
    <row r="38" spans="1:11" ht="30" customHeight="1" x14ac:dyDescent="0.3">
      <c r="A38" s="156"/>
      <c r="B38" s="151"/>
      <c r="C38" s="44" t="s">
        <v>140</v>
      </c>
      <c r="D38" s="47">
        <v>57240</v>
      </c>
      <c r="E38" s="47">
        <f>H38+I38+J38</f>
        <v>300000</v>
      </c>
      <c r="F38" s="47">
        <f t="shared" si="1"/>
        <v>242760</v>
      </c>
      <c r="G38" s="81">
        <f t="shared" si="2"/>
        <v>424.10901467505244</v>
      </c>
      <c r="H38" s="47">
        <v>300000</v>
      </c>
      <c r="I38" s="47"/>
      <c r="J38" s="47">
        <v>0</v>
      </c>
      <c r="K38" s="44" t="s">
        <v>142</v>
      </c>
    </row>
    <row r="39" spans="1:11" ht="38.25" customHeight="1" x14ac:dyDescent="0.3">
      <c r="A39" s="156"/>
      <c r="B39" s="166" t="s">
        <v>113</v>
      </c>
      <c r="C39" s="157"/>
      <c r="D39" s="56">
        <v>314175935</v>
      </c>
      <c r="E39" s="56">
        <f>H39+I39+J39</f>
        <v>240553000</v>
      </c>
      <c r="F39" s="56">
        <f t="shared" si="1"/>
        <v>-73622935</v>
      </c>
      <c r="G39" s="75">
        <f t="shared" si="2"/>
        <v>-23.433664643983633</v>
      </c>
      <c r="H39" s="56">
        <f>H40+H42+H43+H44+H45+H46+H47+H48+H49+H50+H51+H52+H53+H54+H55</f>
        <v>118733000</v>
      </c>
      <c r="I39" s="56">
        <f>I48</f>
        <v>0</v>
      </c>
      <c r="J39" s="56">
        <f>J40+J42+J43+J44+J45+J46+J47+J48+J49+J50+J51+J52+J53+J54+J55</f>
        <v>121820000</v>
      </c>
      <c r="K39" s="55"/>
    </row>
    <row r="40" spans="1:11" ht="18" customHeight="1" x14ac:dyDescent="0.3">
      <c r="A40" s="156"/>
      <c r="B40" s="150" t="s">
        <v>114</v>
      </c>
      <c r="C40" s="150" t="s">
        <v>134</v>
      </c>
      <c r="D40" s="146">
        <v>5214100</v>
      </c>
      <c r="E40" s="146">
        <f>H40+I40+J40</f>
        <v>4358000</v>
      </c>
      <c r="F40" s="146">
        <f t="shared" si="1"/>
        <v>-856100</v>
      </c>
      <c r="G40" s="152">
        <f>F40/D40%</f>
        <v>-16.418940948581731</v>
      </c>
      <c r="H40" s="146">
        <v>4358000</v>
      </c>
      <c r="I40" s="148"/>
      <c r="J40" s="146">
        <v>0</v>
      </c>
      <c r="K40" s="150" t="s">
        <v>193</v>
      </c>
    </row>
    <row r="41" spans="1:11" ht="13.5" customHeight="1" x14ac:dyDescent="0.3">
      <c r="A41" s="156"/>
      <c r="B41" s="156"/>
      <c r="C41" s="151"/>
      <c r="D41" s="147"/>
      <c r="E41" s="147"/>
      <c r="F41" s="147"/>
      <c r="G41" s="153"/>
      <c r="H41" s="147"/>
      <c r="I41" s="149"/>
      <c r="J41" s="147"/>
      <c r="K41" s="151"/>
    </row>
    <row r="42" spans="1:11" ht="30" customHeight="1" x14ac:dyDescent="0.3">
      <c r="A42" s="156"/>
      <c r="B42" s="156"/>
      <c r="C42" s="44" t="s">
        <v>135</v>
      </c>
      <c r="D42" s="47">
        <v>7342000</v>
      </c>
      <c r="E42" s="47">
        <f t="shared" ref="E42:E55" si="4">H42+I42+J42</f>
        <v>8912000</v>
      </c>
      <c r="F42" s="47">
        <f t="shared" si="1"/>
        <v>1570000</v>
      </c>
      <c r="G42" s="81">
        <f t="shared" si="2"/>
        <v>21.383819122854806</v>
      </c>
      <c r="H42" s="47">
        <v>8912000</v>
      </c>
      <c r="I42" s="47"/>
      <c r="J42" s="47">
        <v>0</v>
      </c>
      <c r="K42" s="44" t="s">
        <v>115</v>
      </c>
    </row>
    <row r="43" spans="1:11" ht="30" customHeight="1" x14ac:dyDescent="0.3">
      <c r="A43" s="156"/>
      <c r="B43" s="156"/>
      <c r="C43" s="44" t="s">
        <v>116</v>
      </c>
      <c r="D43" s="47">
        <v>12218730</v>
      </c>
      <c r="E43" s="47">
        <f t="shared" si="4"/>
        <v>23400000</v>
      </c>
      <c r="F43" s="47">
        <f t="shared" si="1"/>
        <v>11181270</v>
      </c>
      <c r="G43" s="81">
        <f t="shared" si="2"/>
        <v>91.509264874500047</v>
      </c>
      <c r="H43" s="47">
        <v>15000000</v>
      </c>
      <c r="I43" s="47"/>
      <c r="J43" s="47">
        <v>8400000</v>
      </c>
      <c r="K43" s="44" t="s">
        <v>117</v>
      </c>
    </row>
    <row r="44" spans="1:11" ht="33" customHeight="1" x14ac:dyDescent="0.3">
      <c r="A44" s="156"/>
      <c r="B44" s="156"/>
      <c r="C44" s="44" t="s">
        <v>118</v>
      </c>
      <c r="D44" s="47">
        <v>5463000</v>
      </c>
      <c r="E44" s="47">
        <f t="shared" si="4"/>
        <v>2000000</v>
      </c>
      <c r="F44" s="47">
        <f t="shared" si="1"/>
        <v>-3463000</v>
      </c>
      <c r="G44" s="81">
        <f t="shared" si="2"/>
        <v>-63.390078711330773</v>
      </c>
      <c r="H44" s="47"/>
      <c r="I44" s="47"/>
      <c r="J44" s="47">
        <v>2000000</v>
      </c>
      <c r="K44" s="44" t="s">
        <v>151</v>
      </c>
    </row>
    <row r="45" spans="1:11" ht="34.5" customHeight="1" x14ac:dyDescent="0.3">
      <c r="A45" s="156"/>
      <c r="B45" s="156"/>
      <c r="C45" s="44" t="s">
        <v>119</v>
      </c>
      <c r="D45" s="47">
        <v>7063600</v>
      </c>
      <c r="E45" s="47">
        <f t="shared" si="4"/>
        <v>11000000</v>
      </c>
      <c r="F45" s="47">
        <f t="shared" si="1"/>
        <v>3936400</v>
      </c>
      <c r="G45" s="81">
        <f t="shared" si="2"/>
        <v>55.727957415482187</v>
      </c>
      <c r="H45" s="47">
        <v>10000000</v>
      </c>
      <c r="I45" s="47"/>
      <c r="J45" s="47">
        <v>1000000</v>
      </c>
      <c r="K45" s="43" t="s">
        <v>160</v>
      </c>
    </row>
    <row r="46" spans="1:11" ht="30" customHeight="1" x14ac:dyDescent="0.3">
      <c r="A46" s="156"/>
      <c r="B46" s="156"/>
      <c r="C46" s="44" t="s">
        <v>164</v>
      </c>
      <c r="D46" s="47">
        <v>41561730</v>
      </c>
      <c r="E46" s="47">
        <f t="shared" si="4"/>
        <v>61000000</v>
      </c>
      <c r="F46" s="47">
        <f t="shared" si="1"/>
        <v>19438270</v>
      </c>
      <c r="G46" s="81">
        <f t="shared" si="2"/>
        <v>46.76963639386522</v>
      </c>
      <c r="H46" s="47">
        <v>25056000</v>
      </c>
      <c r="I46" s="47"/>
      <c r="J46" s="47">
        <v>35944000</v>
      </c>
      <c r="K46" s="43" t="s">
        <v>190</v>
      </c>
    </row>
    <row r="47" spans="1:11" ht="30" customHeight="1" x14ac:dyDescent="0.3">
      <c r="A47" s="156"/>
      <c r="B47" s="156"/>
      <c r="C47" s="44" t="s">
        <v>120</v>
      </c>
      <c r="D47" s="47">
        <v>10100000</v>
      </c>
      <c r="E47" s="47">
        <f t="shared" si="4"/>
        <v>9600000</v>
      </c>
      <c r="F47" s="47">
        <f t="shared" si="1"/>
        <v>-500000</v>
      </c>
      <c r="G47" s="81">
        <f t="shared" si="2"/>
        <v>-4.9504950495049505</v>
      </c>
      <c r="H47" s="47"/>
      <c r="I47" s="47"/>
      <c r="J47" s="47">
        <v>9600000</v>
      </c>
      <c r="K47" s="43" t="s">
        <v>152</v>
      </c>
    </row>
    <row r="48" spans="1:11" ht="35.25" customHeight="1" x14ac:dyDescent="0.3">
      <c r="A48" s="156"/>
      <c r="B48" s="156"/>
      <c r="C48" s="44" t="s">
        <v>195</v>
      </c>
      <c r="D48" s="47">
        <v>11864670</v>
      </c>
      <c r="E48" s="47">
        <f t="shared" si="4"/>
        <v>12100000</v>
      </c>
      <c r="F48" s="47">
        <f t="shared" si="1"/>
        <v>235330</v>
      </c>
      <c r="G48" s="81">
        <f t="shared" si="2"/>
        <v>1.9834517099927769</v>
      </c>
      <c r="H48" s="47">
        <v>1600000</v>
      </c>
      <c r="I48" s="47">
        <v>0</v>
      </c>
      <c r="J48" s="47">
        <v>10500000</v>
      </c>
      <c r="K48" s="43" t="s">
        <v>153</v>
      </c>
    </row>
    <row r="49" spans="1:11" ht="30" customHeight="1" x14ac:dyDescent="0.3">
      <c r="A49" s="156"/>
      <c r="B49" s="156"/>
      <c r="C49" s="44" t="s">
        <v>121</v>
      </c>
      <c r="D49" s="47">
        <v>30000000</v>
      </c>
      <c r="E49" s="47">
        <f t="shared" si="4"/>
        <v>20000000</v>
      </c>
      <c r="F49" s="47">
        <f t="shared" si="1"/>
        <v>-10000000</v>
      </c>
      <c r="G49" s="81">
        <f t="shared" si="2"/>
        <v>-33.333333333333336</v>
      </c>
      <c r="H49" s="47"/>
      <c r="I49" s="47"/>
      <c r="J49" s="47">
        <v>20000000</v>
      </c>
      <c r="K49" s="43"/>
    </row>
    <row r="50" spans="1:11" ht="33.75" customHeight="1" x14ac:dyDescent="0.3">
      <c r="A50" s="156"/>
      <c r="B50" s="156"/>
      <c r="C50" s="44" t="s">
        <v>122</v>
      </c>
      <c r="D50" s="47">
        <v>4000000</v>
      </c>
      <c r="E50" s="47">
        <f t="shared" si="4"/>
        <v>1500000</v>
      </c>
      <c r="F50" s="47">
        <f t="shared" si="1"/>
        <v>-2500000</v>
      </c>
      <c r="G50" s="81">
        <f t="shared" si="2"/>
        <v>-62.5</v>
      </c>
      <c r="H50" s="47">
        <v>1500000</v>
      </c>
      <c r="I50" s="47"/>
      <c r="J50" s="47"/>
      <c r="K50" s="43" t="s">
        <v>154</v>
      </c>
    </row>
    <row r="51" spans="1:11" ht="30" customHeight="1" x14ac:dyDescent="0.3">
      <c r="A51" s="156"/>
      <c r="B51" s="156"/>
      <c r="C51" s="44" t="s">
        <v>123</v>
      </c>
      <c r="D51" s="47">
        <v>40000000</v>
      </c>
      <c r="E51" s="47">
        <f t="shared" si="4"/>
        <v>30800000</v>
      </c>
      <c r="F51" s="47">
        <f t="shared" si="1"/>
        <v>-9200000</v>
      </c>
      <c r="G51" s="81">
        <f t="shared" si="2"/>
        <v>-23</v>
      </c>
      <c r="H51" s="47"/>
      <c r="I51" s="47"/>
      <c r="J51" s="47">
        <v>30800000</v>
      </c>
      <c r="K51" s="43" t="s">
        <v>159</v>
      </c>
    </row>
    <row r="52" spans="1:11" ht="30" customHeight="1" x14ac:dyDescent="0.3">
      <c r="A52" s="156"/>
      <c r="B52" s="156"/>
      <c r="C52" s="44" t="s">
        <v>124</v>
      </c>
      <c r="D52" s="47">
        <v>75488305</v>
      </c>
      <c r="E52" s="47">
        <f t="shared" si="4"/>
        <v>3576000</v>
      </c>
      <c r="F52" s="47">
        <f t="shared" si="1"/>
        <v>-71912305</v>
      </c>
      <c r="G52" s="81">
        <f t="shared" si="2"/>
        <v>-95.262842370086332</v>
      </c>
      <c r="H52" s="47"/>
      <c r="I52" s="47"/>
      <c r="J52" s="47">
        <v>3576000</v>
      </c>
      <c r="K52" s="43" t="s">
        <v>158</v>
      </c>
    </row>
    <row r="53" spans="1:11" ht="36.75" customHeight="1" x14ac:dyDescent="0.3">
      <c r="A53" s="156"/>
      <c r="B53" s="156"/>
      <c r="C53" s="44" t="s">
        <v>125</v>
      </c>
      <c r="D53" s="47">
        <f t="shared" ref="D53" si="5">H53+I53+J53</f>
        <v>5000000</v>
      </c>
      <c r="E53" s="47">
        <f t="shared" si="4"/>
        <v>5000000</v>
      </c>
      <c r="F53" s="47">
        <f t="shared" si="1"/>
        <v>0</v>
      </c>
      <c r="G53" s="81">
        <f t="shared" si="2"/>
        <v>0</v>
      </c>
      <c r="H53" s="47">
        <v>5000000</v>
      </c>
      <c r="I53" s="47"/>
      <c r="J53" s="47">
        <v>0</v>
      </c>
      <c r="K53" s="43" t="s">
        <v>137</v>
      </c>
    </row>
    <row r="54" spans="1:11" ht="30" customHeight="1" x14ac:dyDescent="0.3">
      <c r="A54" s="156"/>
      <c r="B54" s="156"/>
      <c r="C54" s="44" t="s">
        <v>126</v>
      </c>
      <c r="D54" s="47">
        <v>350000</v>
      </c>
      <c r="E54" s="47">
        <f t="shared" si="4"/>
        <v>400000</v>
      </c>
      <c r="F54" s="47">
        <f t="shared" si="1"/>
        <v>50000</v>
      </c>
      <c r="G54" s="81">
        <f t="shared" si="2"/>
        <v>14.285714285714286</v>
      </c>
      <c r="H54" s="47">
        <v>400000</v>
      </c>
      <c r="I54" s="47"/>
      <c r="J54" s="47">
        <v>0</v>
      </c>
      <c r="K54" s="43" t="s">
        <v>192</v>
      </c>
    </row>
    <row r="55" spans="1:11" ht="34.5" customHeight="1" x14ac:dyDescent="0.3">
      <c r="A55" s="151"/>
      <c r="B55" s="151"/>
      <c r="C55" s="44" t="s">
        <v>129</v>
      </c>
      <c r="D55" s="47">
        <v>58536000</v>
      </c>
      <c r="E55" s="47">
        <f t="shared" si="4"/>
        <v>46907000</v>
      </c>
      <c r="F55" s="47">
        <f t="shared" si="1"/>
        <v>-11629000</v>
      </c>
      <c r="G55" s="81">
        <f t="shared" si="2"/>
        <v>-19.866406997403306</v>
      </c>
      <c r="H55" s="47">
        <v>46907000</v>
      </c>
      <c r="I55" s="47"/>
      <c r="J55" s="47">
        <v>0</v>
      </c>
      <c r="K55" s="44" t="s">
        <v>155</v>
      </c>
    </row>
    <row r="56" spans="1:11" ht="31.5" customHeight="1" x14ac:dyDescent="0.3">
      <c r="D56" s="52"/>
    </row>
  </sheetData>
  <mergeCells count="37">
    <mergeCell ref="A25:C25"/>
    <mergeCell ref="B39:C39"/>
    <mergeCell ref="A26:A28"/>
    <mergeCell ref="B26:B28"/>
    <mergeCell ref="A29:C29"/>
    <mergeCell ref="B30:C30"/>
    <mergeCell ref="B31:B36"/>
    <mergeCell ref="B37:B38"/>
    <mergeCell ref="A30:A55"/>
    <mergeCell ref="B40:B55"/>
    <mergeCell ref="A1:K1"/>
    <mergeCell ref="A3:A4"/>
    <mergeCell ref="B3:B4"/>
    <mergeCell ref="C3:C4"/>
    <mergeCell ref="D3:G3"/>
    <mergeCell ref="H3:H4"/>
    <mergeCell ref="I3:I4"/>
    <mergeCell ref="J3:J4"/>
    <mergeCell ref="K3:K4"/>
    <mergeCell ref="A5:C5"/>
    <mergeCell ref="A6:C6"/>
    <mergeCell ref="A7:A24"/>
    <mergeCell ref="B7:C7"/>
    <mergeCell ref="B8:B13"/>
    <mergeCell ref="B14:C14"/>
    <mergeCell ref="B15:B17"/>
    <mergeCell ref="B18:C18"/>
    <mergeCell ref="B19:B24"/>
    <mergeCell ref="H40:H41"/>
    <mergeCell ref="I40:I41"/>
    <mergeCell ref="J40:J41"/>
    <mergeCell ref="K40:K41"/>
    <mergeCell ref="C40:C41"/>
    <mergeCell ref="D40:D41"/>
    <mergeCell ref="E40:E41"/>
    <mergeCell ref="F40:F41"/>
    <mergeCell ref="G40:G41"/>
  </mergeCells>
  <phoneticPr fontId="4" type="noConversion"/>
  <pageMargins left="0.70866141732283472" right="0.59055118110236227" top="0.74803149606299213" bottom="0.59055118110236227" header="0.31496062992125984" footer="0"/>
  <pageSetup paperSize="9" scale="72" orientation="landscape" r:id="rId1"/>
  <rowBreaks count="2" manualBreakCount="2">
    <brk id="20" max="16383" man="1"/>
    <brk id="37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P26" sqref="P26"/>
    </sheetView>
  </sheetViews>
  <sheetFormatPr defaultRowHeight="16.5" x14ac:dyDescent="0.3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4</vt:i4>
      </vt:variant>
    </vt:vector>
  </HeadingPairs>
  <TitlesOfParts>
    <vt:vector size="9" baseType="lpstr">
      <vt:lpstr>예산총칙</vt:lpstr>
      <vt:lpstr>총괄표</vt:lpstr>
      <vt:lpstr>2020년 세입예산서</vt:lpstr>
      <vt:lpstr>2020년 세출예산서</vt:lpstr>
      <vt:lpstr>Sheet3</vt:lpstr>
      <vt:lpstr>예산총칙!Print_Area</vt:lpstr>
      <vt:lpstr>총괄표!Print_Area</vt:lpstr>
      <vt:lpstr>'2020년 세입예산서'!Print_Titles</vt:lpstr>
      <vt:lpstr>'2020년 세출예산서'!Print_Titles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회계</dc:creator>
  <cp:lastModifiedBy>루시아수녀님</cp:lastModifiedBy>
  <cp:lastPrinted>2019-12-19T06:41:51Z</cp:lastPrinted>
  <dcterms:created xsi:type="dcterms:W3CDTF">2016-12-06T11:40:51Z</dcterms:created>
  <dcterms:modified xsi:type="dcterms:W3CDTF">2019-12-19T06:42:02Z</dcterms:modified>
</cp:coreProperties>
</file>